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user\Desktop\voor_cloud\"/>
    </mc:Choice>
  </mc:AlternateContent>
  <bookViews>
    <workbookView xWindow="0" yWindow="0" windowWidth="19200" windowHeight="10860" tabRatio="635" firstSheet="1" activeTab="1"/>
  </bookViews>
  <sheets>
    <sheet name="vocabulaire" sheetId="10" r:id="rId1"/>
    <sheet name="Gradings" sheetId="12" r:id="rId2"/>
    <sheet name="Other specs" sheetId="13" r:id="rId3"/>
    <sheet name="5 out" sheetId="4" r:id="rId4"/>
    <sheet name="7 out" sheetId="1" r:id="rId5"/>
    <sheet name="10 out" sheetId="6" r:id="rId6"/>
    <sheet name="14 out" sheetId="5" r:id="rId7"/>
    <sheet name="20 out" sheetId="7" r:id="rId8"/>
    <sheet name=" 5 throw" sheetId="9" r:id="rId9"/>
    <sheet name="5 indoor" sheetId="8" r:id="rId10"/>
    <sheet name="7 indoor" sheetId="11" r:id="rId11"/>
  </sheets>
  <calcPr calcId="162913"/>
</workbook>
</file>

<file path=xl/calcChain.xml><?xml version="1.0" encoding="utf-8"?>
<calcChain xmlns="http://schemas.openxmlformats.org/spreadsheetml/2006/main">
  <c r="C28" i="12" l="1"/>
  <c r="D28" i="12"/>
  <c r="E28" i="12"/>
  <c r="F28" i="12"/>
  <c r="AK3" i="4" s="1"/>
  <c r="AL3" i="4" s="1"/>
  <c r="G28" i="12"/>
  <c r="H28" i="12"/>
  <c r="I28" i="12"/>
  <c r="J28" i="12"/>
  <c r="BU3" i="4" s="1"/>
  <c r="K28" i="12"/>
  <c r="L28" i="12"/>
  <c r="M28" i="12"/>
  <c r="N28" i="12"/>
  <c r="DE3" i="4" s="1"/>
  <c r="DF3" i="4" s="1"/>
  <c r="O28" i="12"/>
  <c r="P28" i="12"/>
  <c r="C29" i="12"/>
  <c r="D29" i="12"/>
  <c r="E29" i="12"/>
  <c r="F29" i="12"/>
  <c r="G29" i="12"/>
  <c r="H29" i="12"/>
  <c r="I29" i="12"/>
  <c r="J29" i="12"/>
  <c r="K29" i="12"/>
  <c r="L29" i="12"/>
  <c r="CM4" i="4" s="1"/>
  <c r="CK4" i="4" s="1"/>
  <c r="CP4" i="4" s="1"/>
  <c r="CL4" i="4" s="1"/>
  <c r="M29" i="12"/>
  <c r="N29" i="12"/>
  <c r="O29" i="12"/>
  <c r="P29" i="12"/>
  <c r="DW4" i="4" s="1"/>
  <c r="DU4" i="4" s="1"/>
  <c r="DZ4" i="4" s="1"/>
  <c r="DV4" i="4" s="1"/>
  <c r="C30" i="12"/>
  <c r="J5" i="4" s="1"/>
  <c r="D30" i="12"/>
  <c r="E30" i="12"/>
  <c r="AB5" i="4" s="1"/>
  <c r="F30" i="12"/>
  <c r="AK5" i="4" s="1"/>
  <c r="AI5" i="4" s="1"/>
  <c r="AO5" i="4" s="1"/>
  <c r="AJ5" i="4" s="1"/>
  <c r="G30" i="12"/>
  <c r="AT5" i="4" s="1"/>
  <c r="H30" i="12"/>
  <c r="I30" i="12"/>
  <c r="BL5" i="4" s="1"/>
  <c r="J30" i="12"/>
  <c r="BU5" i="4" s="1"/>
  <c r="BS5" i="4" s="1"/>
  <c r="BY5" i="4" s="1"/>
  <c r="BT5" i="4" s="1"/>
  <c r="K30" i="12"/>
  <c r="CD5" i="4" s="1"/>
  <c r="L30" i="12"/>
  <c r="M30" i="12"/>
  <c r="CV5" i="4" s="1"/>
  <c r="N30" i="12"/>
  <c r="DE5" i="4" s="1"/>
  <c r="DC5" i="4" s="1"/>
  <c r="DI5" i="4" s="1"/>
  <c r="DD5" i="4" s="1"/>
  <c r="O30" i="12"/>
  <c r="DN5" i="4" s="1"/>
  <c r="P30" i="12"/>
  <c r="C31" i="12"/>
  <c r="D31" i="12"/>
  <c r="S6" i="4" s="1"/>
  <c r="Q6" i="4" s="1"/>
  <c r="V6" i="4" s="1"/>
  <c r="R6" i="4" s="1"/>
  <c r="E31" i="12"/>
  <c r="F31" i="12"/>
  <c r="AK6" i="4" s="1"/>
  <c r="G31" i="12"/>
  <c r="H31" i="12"/>
  <c r="BC6" i="4" s="1"/>
  <c r="BA6" i="4" s="1"/>
  <c r="BF6" i="4" s="1"/>
  <c r="BB6" i="4" s="1"/>
  <c r="I31" i="12"/>
  <c r="J31" i="12"/>
  <c r="BU6" i="4" s="1"/>
  <c r="K31" i="12"/>
  <c r="L31" i="12"/>
  <c r="CM6" i="4" s="1"/>
  <c r="CK6" i="4" s="1"/>
  <c r="CP6" i="4" s="1"/>
  <c r="CL6" i="4" s="1"/>
  <c r="M31" i="12"/>
  <c r="N31" i="12"/>
  <c r="DE6" i="4" s="1"/>
  <c r="DC6" i="4" s="1"/>
  <c r="DH6" i="4" s="1"/>
  <c r="DD6" i="4" s="1"/>
  <c r="O31" i="12"/>
  <c r="P31" i="12"/>
  <c r="DW6" i="4" s="1"/>
  <c r="DU6" i="4" s="1"/>
  <c r="DZ6" i="4" s="1"/>
  <c r="DV6" i="4" s="1"/>
  <c r="C32" i="12"/>
  <c r="D32" i="12"/>
  <c r="E32" i="12"/>
  <c r="F32" i="12"/>
  <c r="AK7" i="4" s="1"/>
  <c r="G32" i="12"/>
  <c r="H32" i="12"/>
  <c r="I32" i="12"/>
  <c r="J32" i="12"/>
  <c r="BU7" i="4" s="1"/>
  <c r="K32" i="12"/>
  <c r="L32" i="12"/>
  <c r="M32" i="12"/>
  <c r="N32" i="12"/>
  <c r="DE7" i="4" s="1"/>
  <c r="O32" i="12"/>
  <c r="P32" i="12"/>
  <c r="C35" i="12"/>
  <c r="D35" i="12"/>
  <c r="S3" i="1" s="1"/>
  <c r="E35" i="12"/>
  <c r="F35" i="12"/>
  <c r="G35" i="12"/>
  <c r="H35" i="12"/>
  <c r="BC3" i="1" s="1"/>
  <c r="I35" i="12"/>
  <c r="J35" i="12"/>
  <c r="K35" i="12"/>
  <c r="L35" i="12"/>
  <c r="CM3" i="1" s="1"/>
  <c r="M35" i="12"/>
  <c r="N35" i="12"/>
  <c r="O35" i="12"/>
  <c r="P35" i="12"/>
  <c r="DW3" i="1" s="1"/>
  <c r="C36" i="12"/>
  <c r="J4" i="1" s="1"/>
  <c r="H4" i="1" s="1"/>
  <c r="M4" i="1" s="1"/>
  <c r="I4" i="1" s="1"/>
  <c r="D36" i="12"/>
  <c r="E36" i="12"/>
  <c r="AB4" i="1" s="1"/>
  <c r="Z4" i="1" s="1"/>
  <c r="AE4" i="1" s="1"/>
  <c r="AA4" i="1" s="1"/>
  <c r="F36" i="12"/>
  <c r="AK4" i="1" s="1"/>
  <c r="AI4" i="1" s="1"/>
  <c r="AN4" i="1" s="1"/>
  <c r="AJ4" i="1" s="1"/>
  <c r="G36" i="12"/>
  <c r="AT4" i="1" s="1"/>
  <c r="AR4" i="1" s="1"/>
  <c r="AW4" i="1" s="1"/>
  <c r="AS4" i="1" s="1"/>
  <c r="H36" i="12"/>
  <c r="I36" i="12"/>
  <c r="BL4" i="1" s="1"/>
  <c r="BJ4" i="1" s="1"/>
  <c r="BO4" i="1" s="1"/>
  <c r="BK4" i="1" s="1"/>
  <c r="J36" i="12"/>
  <c r="BU4" i="1" s="1"/>
  <c r="BS4" i="1" s="1"/>
  <c r="BX4" i="1" s="1"/>
  <c r="BT4" i="1" s="1"/>
  <c r="K36" i="12"/>
  <c r="CD4" i="1" s="1"/>
  <c r="CB4" i="1" s="1"/>
  <c r="CG4" i="1" s="1"/>
  <c r="CC4" i="1" s="1"/>
  <c r="L36" i="12"/>
  <c r="M36" i="12"/>
  <c r="CV4" i="1" s="1"/>
  <c r="CT4" i="1" s="1"/>
  <c r="CY4" i="1" s="1"/>
  <c r="CU4" i="1" s="1"/>
  <c r="N36" i="12"/>
  <c r="O36" i="12"/>
  <c r="DN4" i="1" s="1"/>
  <c r="DL4" i="1" s="1"/>
  <c r="DQ4" i="1" s="1"/>
  <c r="DM4" i="1" s="1"/>
  <c r="P36" i="12"/>
  <c r="C37" i="12"/>
  <c r="D37" i="12"/>
  <c r="S5" i="1" s="1"/>
  <c r="Q5" i="1" s="1"/>
  <c r="W5" i="1" s="1"/>
  <c r="R5" i="1" s="1"/>
  <c r="E37" i="12"/>
  <c r="F37" i="12"/>
  <c r="AK5" i="1" s="1"/>
  <c r="AI5" i="1" s="1"/>
  <c r="G37" i="12"/>
  <c r="H37" i="12"/>
  <c r="BC5" i="1" s="1"/>
  <c r="BA5" i="1" s="1"/>
  <c r="BG5" i="1" s="1"/>
  <c r="BB5" i="1" s="1"/>
  <c r="I37" i="12"/>
  <c r="J37" i="12"/>
  <c r="BU5" i="1" s="1"/>
  <c r="BS5" i="1" s="1"/>
  <c r="K37" i="12"/>
  <c r="L37" i="12"/>
  <c r="CM5" i="1" s="1"/>
  <c r="CK5" i="1" s="1"/>
  <c r="CQ5" i="1" s="1"/>
  <c r="CL5" i="1" s="1"/>
  <c r="M37" i="12"/>
  <c r="N37" i="12"/>
  <c r="DE5" i="1" s="1"/>
  <c r="DC5" i="1" s="1"/>
  <c r="O37" i="12"/>
  <c r="P37" i="12"/>
  <c r="DW5" i="1" s="1"/>
  <c r="DU5" i="1" s="1"/>
  <c r="EA5" i="1" s="1"/>
  <c r="DV5" i="1" s="1"/>
  <c r="C38" i="12"/>
  <c r="D38" i="12"/>
  <c r="E38" i="12"/>
  <c r="F38" i="12"/>
  <c r="AK6" i="1" s="1"/>
  <c r="G38" i="12"/>
  <c r="H38" i="12"/>
  <c r="I38" i="12"/>
  <c r="J38" i="12"/>
  <c r="BU6" i="1" s="1"/>
  <c r="K38" i="12"/>
  <c r="L38" i="12"/>
  <c r="M38" i="12"/>
  <c r="N38" i="12"/>
  <c r="DE6" i="1" s="1"/>
  <c r="O38" i="12"/>
  <c r="P38" i="12"/>
  <c r="A40" i="12"/>
  <c r="C41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DN9" i="1" s="1"/>
  <c r="DL9" i="1" s="1"/>
  <c r="DQ9" i="1" s="1"/>
  <c r="DM9" i="1" s="1"/>
  <c r="DM12" i="1" s="1"/>
  <c r="P41" i="12"/>
  <c r="C42" i="12"/>
  <c r="J10" i="1" s="1"/>
  <c r="D42" i="12"/>
  <c r="E42" i="12"/>
  <c r="AB10" i="1" s="1"/>
  <c r="Z10" i="1" s="1"/>
  <c r="AF10" i="1" s="1"/>
  <c r="AA10" i="1" s="1"/>
  <c r="F42" i="12"/>
  <c r="G42" i="12"/>
  <c r="AT10" i="1" s="1"/>
  <c r="H42" i="12"/>
  <c r="I42" i="12"/>
  <c r="BL10" i="1" s="1"/>
  <c r="BJ10" i="1" s="1"/>
  <c r="BP10" i="1" s="1"/>
  <c r="BK10" i="1" s="1"/>
  <c r="J42" i="12"/>
  <c r="K42" i="12"/>
  <c r="CD10" i="1" s="1"/>
  <c r="L42" i="12"/>
  <c r="M42" i="12"/>
  <c r="CV10" i="1" s="1"/>
  <c r="CT10" i="1" s="1"/>
  <c r="CZ10" i="1" s="1"/>
  <c r="CU10" i="1" s="1"/>
  <c r="N42" i="12"/>
  <c r="O42" i="12"/>
  <c r="DN10" i="1" s="1"/>
  <c r="P42" i="12"/>
  <c r="C43" i="12"/>
  <c r="J11" i="1" s="1"/>
  <c r="D43" i="12"/>
  <c r="E43" i="12"/>
  <c r="F43" i="12"/>
  <c r="G43" i="12"/>
  <c r="AT11" i="1" s="1"/>
  <c r="H43" i="12"/>
  <c r="I43" i="12"/>
  <c r="J43" i="12"/>
  <c r="K43" i="12"/>
  <c r="CD11" i="1" s="1"/>
  <c r="L43" i="12"/>
  <c r="M43" i="12"/>
  <c r="N43" i="12"/>
  <c r="O43" i="12"/>
  <c r="DN11" i="1" s="1"/>
  <c r="P43" i="12"/>
  <c r="C46" i="12"/>
  <c r="D46" i="12"/>
  <c r="E46" i="12"/>
  <c r="AB3" i="6" s="1"/>
  <c r="AC3" i="6" s="1"/>
  <c r="F46" i="12"/>
  <c r="G46" i="12"/>
  <c r="H46" i="12"/>
  <c r="I46" i="12"/>
  <c r="BL3" i="6" s="1"/>
  <c r="BM3" i="6" s="1"/>
  <c r="J46" i="12"/>
  <c r="K46" i="12"/>
  <c r="L46" i="12"/>
  <c r="M46" i="12"/>
  <c r="CV3" i="6" s="1"/>
  <c r="N46" i="12"/>
  <c r="O46" i="12"/>
  <c r="P46" i="12"/>
  <c r="C47" i="12"/>
  <c r="J4" i="6" s="1"/>
  <c r="H4" i="6" s="1"/>
  <c r="N4" i="6" s="1"/>
  <c r="I4" i="6" s="1"/>
  <c r="D47" i="12"/>
  <c r="E47" i="12"/>
  <c r="F47" i="12"/>
  <c r="G47" i="12"/>
  <c r="AT4" i="6" s="1"/>
  <c r="AR4" i="6" s="1"/>
  <c r="AX4" i="6" s="1"/>
  <c r="AS4" i="6" s="1"/>
  <c r="H47" i="12"/>
  <c r="I47" i="12"/>
  <c r="J47" i="12"/>
  <c r="K47" i="12"/>
  <c r="CD4" i="6" s="1"/>
  <c r="CB4" i="6" s="1"/>
  <c r="CH4" i="6" s="1"/>
  <c r="CC4" i="6" s="1"/>
  <c r="L47" i="12"/>
  <c r="M47" i="12"/>
  <c r="N47" i="12"/>
  <c r="O47" i="12"/>
  <c r="DN4" i="6" s="1"/>
  <c r="DL4" i="6" s="1"/>
  <c r="DR4" i="6" s="1"/>
  <c r="DM4" i="6" s="1"/>
  <c r="P47" i="12"/>
  <c r="C48" i="12"/>
  <c r="J5" i="6" s="1"/>
  <c r="H5" i="6" s="1"/>
  <c r="D48" i="12"/>
  <c r="E48" i="12"/>
  <c r="AB5" i="6" s="1"/>
  <c r="Z5" i="6" s="1"/>
  <c r="AE5" i="6" s="1"/>
  <c r="AA5" i="6" s="1"/>
  <c r="F48" i="12"/>
  <c r="G48" i="12"/>
  <c r="AT5" i="6" s="1"/>
  <c r="AR5" i="6" s="1"/>
  <c r="H48" i="12"/>
  <c r="I48" i="12"/>
  <c r="BL5" i="6" s="1"/>
  <c r="BJ5" i="6" s="1"/>
  <c r="BO5" i="6" s="1"/>
  <c r="BK5" i="6" s="1"/>
  <c r="J48" i="12"/>
  <c r="K48" i="12"/>
  <c r="CD5" i="6" s="1"/>
  <c r="CB5" i="6" s="1"/>
  <c r="L48" i="12"/>
  <c r="M48" i="12"/>
  <c r="CV5" i="6" s="1"/>
  <c r="CT5" i="6" s="1"/>
  <c r="CY5" i="6" s="1"/>
  <c r="CU5" i="6" s="1"/>
  <c r="N48" i="12"/>
  <c r="O48" i="12"/>
  <c r="DN5" i="6" s="1"/>
  <c r="DL5" i="6" s="1"/>
  <c r="P48" i="12"/>
  <c r="C49" i="12"/>
  <c r="J6" i="6" s="1"/>
  <c r="H6" i="6" s="1"/>
  <c r="N6" i="6" s="1"/>
  <c r="I6" i="6" s="1"/>
  <c r="D49" i="12"/>
  <c r="S6" i="6" s="1"/>
  <c r="Q6" i="6" s="1"/>
  <c r="W6" i="6" s="1"/>
  <c r="R6" i="6" s="1"/>
  <c r="E49" i="12"/>
  <c r="F49" i="12"/>
  <c r="AK6" i="6" s="1"/>
  <c r="AI6" i="6" s="1"/>
  <c r="G49" i="12"/>
  <c r="AT6" i="6" s="1"/>
  <c r="AR6" i="6" s="1"/>
  <c r="AX6" i="6" s="1"/>
  <c r="AS6" i="6" s="1"/>
  <c r="H49" i="12"/>
  <c r="BC6" i="6" s="1"/>
  <c r="BA6" i="6" s="1"/>
  <c r="BG6" i="6" s="1"/>
  <c r="BB6" i="6" s="1"/>
  <c r="I49" i="12"/>
  <c r="J49" i="12"/>
  <c r="BU6" i="6" s="1"/>
  <c r="BS6" i="6" s="1"/>
  <c r="K49" i="12"/>
  <c r="CD6" i="6" s="1"/>
  <c r="CB6" i="6" s="1"/>
  <c r="CH6" i="6" s="1"/>
  <c r="CC6" i="6" s="1"/>
  <c r="L49" i="12"/>
  <c r="CM6" i="6" s="1"/>
  <c r="CK6" i="6" s="1"/>
  <c r="CQ6" i="6" s="1"/>
  <c r="CL6" i="6" s="1"/>
  <c r="M49" i="12"/>
  <c r="N49" i="12"/>
  <c r="DE6" i="6" s="1"/>
  <c r="DC6" i="6" s="1"/>
  <c r="O49" i="12"/>
  <c r="DN6" i="6" s="1"/>
  <c r="DL6" i="6" s="1"/>
  <c r="DR6" i="6" s="1"/>
  <c r="DM6" i="6" s="1"/>
  <c r="P49" i="12"/>
  <c r="DW6" i="6" s="1"/>
  <c r="DU6" i="6" s="1"/>
  <c r="C50" i="12"/>
  <c r="D50" i="12"/>
  <c r="E50" i="12"/>
  <c r="AB7" i="6" s="1"/>
  <c r="F50" i="12"/>
  <c r="G50" i="12"/>
  <c r="H50" i="12"/>
  <c r="I50" i="12"/>
  <c r="BL7" i="6" s="1"/>
  <c r="J50" i="12"/>
  <c r="K50" i="12"/>
  <c r="L50" i="12"/>
  <c r="M50" i="12"/>
  <c r="CV7" i="6" s="1"/>
  <c r="N50" i="12"/>
  <c r="O50" i="12"/>
  <c r="P50" i="12"/>
  <c r="A52" i="12"/>
  <c r="C53" i="12"/>
  <c r="D53" i="12"/>
  <c r="E53" i="12"/>
  <c r="F53" i="12"/>
  <c r="AK10" i="6" s="1"/>
  <c r="G53" i="12"/>
  <c r="H53" i="12"/>
  <c r="I53" i="12"/>
  <c r="J53" i="12"/>
  <c r="BU10" i="6" s="1"/>
  <c r="K53" i="12"/>
  <c r="L53" i="12"/>
  <c r="M53" i="12"/>
  <c r="N53" i="12"/>
  <c r="DE10" i="6" s="1"/>
  <c r="DF10" i="6" s="1"/>
  <c r="O53" i="12"/>
  <c r="P53" i="12"/>
  <c r="C54" i="12"/>
  <c r="D54" i="12"/>
  <c r="S11" i="6" s="1"/>
  <c r="Q11" i="6" s="1"/>
  <c r="V11" i="6" s="1"/>
  <c r="R11" i="6" s="1"/>
  <c r="E54" i="12"/>
  <c r="F54" i="12"/>
  <c r="G54" i="12"/>
  <c r="H54" i="12"/>
  <c r="BC11" i="6" s="1"/>
  <c r="BA11" i="6" s="1"/>
  <c r="BF11" i="6" s="1"/>
  <c r="BB11" i="6" s="1"/>
  <c r="I54" i="12"/>
  <c r="J54" i="12"/>
  <c r="K54" i="12"/>
  <c r="L54" i="12"/>
  <c r="CM11" i="6" s="1"/>
  <c r="CK11" i="6" s="1"/>
  <c r="CP11" i="6" s="1"/>
  <c r="CL11" i="6" s="1"/>
  <c r="M54" i="12"/>
  <c r="N54" i="12"/>
  <c r="O54" i="12"/>
  <c r="P54" i="12"/>
  <c r="DW11" i="6" s="1"/>
  <c r="DU11" i="6" s="1"/>
  <c r="DZ11" i="6" s="1"/>
  <c r="DV11" i="6" s="1"/>
  <c r="C55" i="12"/>
  <c r="D55" i="12"/>
  <c r="E55" i="12"/>
  <c r="F55" i="12"/>
  <c r="AK12" i="6" s="1"/>
  <c r="AI12" i="6" s="1"/>
  <c r="AO12" i="6" s="1"/>
  <c r="AJ12" i="6" s="1"/>
  <c r="G55" i="12"/>
  <c r="H55" i="12"/>
  <c r="I55" i="12"/>
  <c r="J55" i="12"/>
  <c r="BU12" i="6" s="1"/>
  <c r="BS12" i="6" s="1"/>
  <c r="BY12" i="6" s="1"/>
  <c r="BT12" i="6" s="1"/>
  <c r="K55" i="12"/>
  <c r="L55" i="12"/>
  <c r="M55" i="12"/>
  <c r="N55" i="12"/>
  <c r="DE12" i="6" s="1"/>
  <c r="DC12" i="6" s="1"/>
  <c r="DI12" i="6" s="1"/>
  <c r="DD12" i="6" s="1"/>
  <c r="O55" i="12"/>
  <c r="P55" i="12"/>
  <c r="C56" i="12"/>
  <c r="D56" i="12"/>
  <c r="S13" i="6" s="1"/>
  <c r="Q13" i="6" s="1"/>
  <c r="V13" i="6" s="1"/>
  <c r="R13" i="6" s="1"/>
  <c r="E56" i="12"/>
  <c r="F56" i="12"/>
  <c r="G56" i="12"/>
  <c r="H56" i="12"/>
  <c r="BC13" i="6" s="1"/>
  <c r="BA13" i="6" s="1"/>
  <c r="BF13" i="6" s="1"/>
  <c r="BB13" i="6" s="1"/>
  <c r="I56" i="12"/>
  <c r="J56" i="12"/>
  <c r="K56" i="12"/>
  <c r="L56" i="12"/>
  <c r="CM13" i="6" s="1"/>
  <c r="CK13" i="6" s="1"/>
  <c r="CP13" i="6" s="1"/>
  <c r="CL13" i="6" s="1"/>
  <c r="M56" i="12"/>
  <c r="N56" i="12"/>
  <c r="O56" i="12"/>
  <c r="P56" i="12"/>
  <c r="DW13" i="6" s="1"/>
  <c r="DU13" i="6" s="1"/>
  <c r="DZ13" i="6" s="1"/>
  <c r="DV13" i="6" s="1"/>
  <c r="C57" i="12"/>
  <c r="D57" i="12"/>
  <c r="E57" i="12"/>
  <c r="F57" i="12"/>
  <c r="AK14" i="6" s="1"/>
  <c r="G57" i="12"/>
  <c r="H57" i="12"/>
  <c r="I57" i="12"/>
  <c r="J57" i="12"/>
  <c r="BU14" i="6" s="1"/>
  <c r="K57" i="12"/>
  <c r="L57" i="12"/>
  <c r="M57" i="12"/>
  <c r="N57" i="12"/>
  <c r="DE14" i="6" s="1"/>
  <c r="O57" i="12"/>
  <c r="P57" i="12"/>
  <c r="C61" i="12"/>
  <c r="D61" i="12"/>
  <c r="S4" i="5" s="1"/>
  <c r="Q4" i="5" s="1"/>
  <c r="V4" i="5" s="1"/>
  <c r="R4" i="5" s="1"/>
  <c r="E61" i="12"/>
  <c r="F61" i="12"/>
  <c r="G61" i="12"/>
  <c r="H61" i="12"/>
  <c r="BC4" i="5" s="1"/>
  <c r="BA4" i="5" s="1"/>
  <c r="BF4" i="5" s="1"/>
  <c r="BB4" i="5" s="1"/>
  <c r="I61" i="12"/>
  <c r="J61" i="12"/>
  <c r="K61" i="12"/>
  <c r="L61" i="12"/>
  <c r="CM4" i="5" s="1"/>
  <c r="CK4" i="5" s="1"/>
  <c r="CP4" i="5" s="1"/>
  <c r="CL4" i="5" s="1"/>
  <c r="M61" i="12"/>
  <c r="N61" i="12"/>
  <c r="O61" i="12"/>
  <c r="P61" i="12"/>
  <c r="DW4" i="5" s="1"/>
  <c r="DU4" i="5" s="1"/>
  <c r="DZ4" i="5" s="1"/>
  <c r="DV4" i="5" s="1"/>
  <c r="C62" i="12"/>
  <c r="D62" i="12"/>
  <c r="E62" i="12"/>
  <c r="F62" i="12"/>
  <c r="AK5" i="5" s="1"/>
  <c r="G62" i="12"/>
  <c r="H62" i="12"/>
  <c r="I62" i="12"/>
  <c r="J62" i="12"/>
  <c r="BU5" i="5" s="1"/>
  <c r="K62" i="12"/>
  <c r="L62" i="12"/>
  <c r="M62" i="12"/>
  <c r="N62" i="12"/>
  <c r="DE5" i="5" s="1"/>
  <c r="O62" i="12"/>
  <c r="P62" i="12"/>
  <c r="C64" i="12"/>
  <c r="D64" i="12"/>
  <c r="S7" i="5" s="1"/>
  <c r="Q7" i="5" s="1"/>
  <c r="W7" i="5" s="1"/>
  <c r="R7" i="5" s="1"/>
  <c r="E64" i="12"/>
  <c r="F64" i="12"/>
  <c r="G64" i="12"/>
  <c r="H64" i="12"/>
  <c r="BC7" i="5" s="1"/>
  <c r="BA7" i="5" s="1"/>
  <c r="BG7" i="5" s="1"/>
  <c r="BB7" i="5" s="1"/>
  <c r="I64" i="12"/>
  <c r="J64" i="12"/>
  <c r="K64" i="12"/>
  <c r="L64" i="12"/>
  <c r="CM7" i="5" s="1"/>
  <c r="CK7" i="5" s="1"/>
  <c r="CQ7" i="5" s="1"/>
  <c r="CL7" i="5" s="1"/>
  <c r="M64" i="12"/>
  <c r="N64" i="12"/>
  <c r="O64" i="12"/>
  <c r="P64" i="12"/>
  <c r="DW7" i="5" s="1"/>
  <c r="DU7" i="5" s="1"/>
  <c r="EA7" i="5" s="1"/>
  <c r="DV7" i="5" s="1"/>
  <c r="C65" i="12"/>
  <c r="D65" i="12"/>
  <c r="E65" i="12"/>
  <c r="F65" i="12"/>
  <c r="AK8" i="5" s="1"/>
  <c r="AL8" i="5" s="1"/>
  <c r="AI8" i="5" s="1"/>
  <c r="G65" i="12"/>
  <c r="H65" i="12"/>
  <c r="I65" i="12"/>
  <c r="J65" i="12"/>
  <c r="BU8" i="5" s="1"/>
  <c r="K65" i="12"/>
  <c r="L65" i="12"/>
  <c r="M65" i="12"/>
  <c r="N65" i="12"/>
  <c r="DE8" i="5" s="1"/>
  <c r="DF8" i="5" s="1"/>
  <c r="DC8" i="5" s="1"/>
  <c r="O65" i="12"/>
  <c r="P65" i="12"/>
  <c r="A67" i="12"/>
  <c r="C68" i="12"/>
  <c r="J11" i="5" s="1"/>
  <c r="K11" i="5" s="1"/>
  <c r="L11" i="5" s="1"/>
  <c r="I11" i="5" s="1"/>
  <c r="D68" i="12"/>
  <c r="E68" i="12"/>
  <c r="F68" i="12"/>
  <c r="G68" i="12"/>
  <c r="AT11" i="5" s="1"/>
  <c r="AU11" i="5" s="1"/>
  <c r="AR11" i="5" s="1"/>
  <c r="H68" i="12"/>
  <c r="I68" i="12"/>
  <c r="J68" i="12"/>
  <c r="K68" i="12"/>
  <c r="CD11" i="5" s="1"/>
  <c r="CE11" i="5" s="1"/>
  <c r="CB11" i="5" s="1"/>
  <c r="L68" i="12"/>
  <c r="M68" i="12"/>
  <c r="N68" i="12"/>
  <c r="O68" i="12"/>
  <c r="DN11" i="5" s="1"/>
  <c r="P68" i="12"/>
  <c r="C69" i="12"/>
  <c r="D69" i="12"/>
  <c r="E69" i="12"/>
  <c r="AB12" i="5" s="1"/>
  <c r="Z12" i="5" s="1"/>
  <c r="AE12" i="5" s="1"/>
  <c r="AA12" i="5" s="1"/>
  <c r="F69" i="12"/>
  <c r="G69" i="12"/>
  <c r="H69" i="12"/>
  <c r="I69" i="12"/>
  <c r="BL12" i="5" s="1"/>
  <c r="BJ12" i="5" s="1"/>
  <c r="BO12" i="5" s="1"/>
  <c r="BK12" i="5" s="1"/>
  <c r="J69" i="12"/>
  <c r="K69" i="12"/>
  <c r="L69" i="12"/>
  <c r="M69" i="12"/>
  <c r="CV12" i="5" s="1"/>
  <c r="CT12" i="5" s="1"/>
  <c r="CY12" i="5" s="1"/>
  <c r="CU12" i="5" s="1"/>
  <c r="N69" i="12"/>
  <c r="O69" i="12"/>
  <c r="P69" i="12"/>
  <c r="C70" i="12"/>
  <c r="J13" i="5" s="1"/>
  <c r="D70" i="12"/>
  <c r="E70" i="12"/>
  <c r="F70" i="12"/>
  <c r="G70" i="12"/>
  <c r="AT13" i="5" s="1"/>
  <c r="AU13" i="5" s="1"/>
  <c r="H70" i="12"/>
  <c r="I70" i="12"/>
  <c r="J70" i="12"/>
  <c r="K70" i="12"/>
  <c r="CD13" i="5" s="1"/>
  <c r="CE13" i="5" s="1"/>
  <c r="L70" i="12"/>
  <c r="M70" i="12"/>
  <c r="N70" i="12"/>
  <c r="O70" i="12"/>
  <c r="DN13" i="5" s="1"/>
  <c r="DO13" i="5" s="1"/>
  <c r="P70" i="12"/>
  <c r="C71" i="12"/>
  <c r="D71" i="12"/>
  <c r="E71" i="12"/>
  <c r="AB14" i="5" s="1"/>
  <c r="Z14" i="5" s="1"/>
  <c r="AF14" i="5" s="1"/>
  <c r="AA14" i="5" s="1"/>
  <c r="F71" i="12"/>
  <c r="G71" i="12"/>
  <c r="H71" i="12"/>
  <c r="I71" i="12"/>
  <c r="BL14" i="5" s="1"/>
  <c r="BJ14" i="5" s="1"/>
  <c r="BP14" i="5" s="1"/>
  <c r="BK14" i="5" s="1"/>
  <c r="J71" i="12"/>
  <c r="K71" i="12"/>
  <c r="L71" i="12"/>
  <c r="M71" i="12"/>
  <c r="CV14" i="5" s="1"/>
  <c r="CT14" i="5" s="1"/>
  <c r="CZ14" i="5" s="1"/>
  <c r="CU14" i="5" s="1"/>
  <c r="N71" i="12"/>
  <c r="O71" i="12"/>
  <c r="P71" i="12"/>
  <c r="C72" i="12"/>
  <c r="J15" i="5" s="1"/>
  <c r="D72" i="12"/>
  <c r="E72" i="12"/>
  <c r="AB15" i="5" s="1"/>
  <c r="F72" i="12"/>
  <c r="G72" i="12"/>
  <c r="AT15" i="5" s="1"/>
  <c r="H72" i="12"/>
  <c r="I72" i="12"/>
  <c r="BL15" i="5" s="1"/>
  <c r="J72" i="12"/>
  <c r="K72" i="12"/>
  <c r="CD15" i="5" s="1"/>
  <c r="L72" i="12"/>
  <c r="M72" i="12"/>
  <c r="CV15" i="5" s="1"/>
  <c r="N72" i="12"/>
  <c r="O72" i="12"/>
  <c r="DN15" i="5" s="1"/>
  <c r="P72" i="12"/>
  <c r="C74" i="12"/>
  <c r="D74" i="12"/>
  <c r="E74" i="12"/>
  <c r="AB17" i="5" s="1"/>
  <c r="Z17" i="5" s="1"/>
  <c r="AF17" i="5" s="1"/>
  <c r="AA17" i="5" s="1"/>
  <c r="F74" i="12"/>
  <c r="G74" i="12"/>
  <c r="H74" i="12"/>
  <c r="I74" i="12"/>
  <c r="BL17" i="5" s="1"/>
  <c r="BJ17" i="5" s="1"/>
  <c r="BP17" i="5" s="1"/>
  <c r="BK17" i="5" s="1"/>
  <c r="J74" i="12"/>
  <c r="K74" i="12"/>
  <c r="L74" i="12"/>
  <c r="M74" i="12"/>
  <c r="CV17" i="5" s="1"/>
  <c r="CT17" i="5" s="1"/>
  <c r="CZ17" i="5" s="1"/>
  <c r="CU17" i="5" s="1"/>
  <c r="N74" i="12"/>
  <c r="O74" i="12"/>
  <c r="P74" i="12"/>
  <c r="C75" i="12"/>
  <c r="J18" i="5" s="1"/>
  <c r="D75" i="12"/>
  <c r="E75" i="12"/>
  <c r="F75" i="12"/>
  <c r="G75" i="12"/>
  <c r="AT18" i="5" s="1"/>
  <c r="H75" i="12"/>
  <c r="I75" i="12"/>
  <c r="J75" i="12"/>
  <c r="K75" i="12"/>
  <c r="CD18" i="5" s="1"/>
  <c r="L75" i="12"/>
  <c r="M75" i="12"/>
  <c r="N75" i="12"/>
  <c r="O75" i="12"/>
  <c r="DN18" i="5" s="1"/>
  <c r="P75" i="12"/>
  <c r="C78" i="12"/>
  <c r="D78" i="12"/>
  <c r="E78" i="12"/>
  <c r="AB3" i="7" s="1"/>
  <c r="AC3" i="7" s="1"/>
  <c r="F78" i="12"/>
  <c r="G78" i="12"/>
  <c r="H78" i="12"/>
  <c r="I78" i="12"/>
  <c r="BL3" i="7" s="1"/>
  <c r="J78" i="12"/>
  <c r="K78" i="12"/>
  <c r="L78" i="12"/>
  <c r="M78" i="12"/>
  <c r="CV3" i="7" s="1"/>
  <c r="CW3" i="7" s="1"/>
  <c r="N78" i="12"/>
  <c r="O78" i="12"/>
  <c r="P78" i="12"/>
  <c r="C79" i="12"/>
  <c r="J4" i="7" s="1"/>
  <c r="H4" i="7" s="1"/>
  <c r="N4" i="7" s="1"/>
  <c r="D79" i="12"/>
  <c r="E79" i="12"/>
  <c r="F79" i="12"/>
  <c r="G79" i="12"/>
  <c r="AT4" i="7" s="1"/>
  <c r="AR4" i="7" s="1"/>
  <c r="AX4" i="7" s="1"/>
  <c r="H79" i="12"/>
  <c r="I79" i="12"/>
  <c r="J79" i="12"/>
  <c r="K79" i="12"/>
  <c r="CD4" i="7" s="1"/>
  <c r="CB4" i="7" s="1"/>
  <c r="CH4" i="7" s="1"/>
  <c r="L79" i="12"/>
  <c r="M79" i="12"/>
  <c r="N79" i="12"/>
  <c r="O79" i="12"/>
  <c r="DN4" i="7" s="1"/>
  <c r="DL4" i="7" s="1"/>
  <c r="DR4" i="7" s="1"/>
  <c r="DM4" i="7" s="1"/>
  <c r="P79" i="12"/>
  <c r="C80" i="12"/>
  <c r="D80" i="12"/>
  <c r="E80" i="12"/>
  <c r="AB5" i="7" s="1"/>
  <c r="F80" i="12"/>
  <c r="G80" i="12"/>
  <c r="H80" i="12"/>
  <c r="I80" i="12"/>
  <c r="BL5" i="7" s="1"/>
  <c r="J80" i="12"/>
  <c r="K80" i="12"/>
  <c r="L80" i="12"/>
  <c r="C81" i="12"/>
  <c r="J6" i="7" s="1"/>
  <c r="H6" i="7" s="1"/>
  <c r="M6" i="7" s="1"/>
  <c r="D81" i="12"/>
  <c r="E81" i="12"/>
  <c r="F81" i="12"/>
  <c r="G81" i="12"/>
  <c r="AT6" i="7" s="1"/>
  <c r="AR6" i="7" s="1"/>
  <c r="AW6" i="7" s="1"/>
  <c r="H81" i="12"/>
  <c r="I81" i="12"/>
  <c r="J81" i="12"/>
  <c r="K81" i="12"/>
  <c r="CD6" i="7" s="1"/>
  <c r="CB6" i="7" s="1"/>
  <c r="CG6" i="7" s="1"/>
  <c r="L81" i="12"/>
  <c r="M81" i="12"/>
  <c r="N81" i="12"/>
  <c r="O81" i="12"/>
  <c r="DN6" i="7" s="1"/>
  <c r="DL6" i="7" s="1"/>
  <c r="DQ6" i="7" s="1"/>
  <c r="DM6" i="7" s="1"/>
  <c r="P81" i="12"/>
  <c r="C82" i="12"/>
  <c r="J7" i="7" s="1"/>
  <c r="D82" i="12"/>
  <c r="E82" i="12"/>
  <c r="AB7" i="7" s="1"/>
  <c r="F82" i="12"/>
  <c r="G82" i="12"/>
  <c r="AT7" i="7" s="1"/>
  <c r="H82" i="12"/>
  <c r="I82" i="12"/>
  <c r="BL7" i="7" s="1"/>
  <c r="BM7" i="7" s="1"/>
  <c r="J82" i="12"/>
  <c r="K82" i="12"/>
  <c r="CD7" i="7" s="1"/>
  <c r="L82" i="12"/>
  <c r="M82" i="12"/>
  <c r="CV7" i="7" s="1"/>
  <c r="N82" i="12"/>
  <c r="O82" i="12"/>
  <c r="DN7" i="7" s="1"/>
  <c r="P82" i="12"/>
  <c r="C83" i="12"/>
  <c r="J8" i="7" s="1"/>
  <c r="D83" i="12"/>
  <c r="S8" i="7" s="1"/>
  <c r="E83" i="12"/>
  <c r="F83" i="12"/>
  <c r="AK8" i="7" s="1"/>
  <c r="G83" i="12"/>
  <c r="AT8" i="7" s="1"/>
  <c r="H83" i="12"/>
  <c r="BC8" i="7" s="1"/>
  <c r="I83" i="12"/>
  <c r="J83" i="12"/>
  <c r="BU8" i="7" s="1"/>
  <c r="K83" i="12"/>
  <c r="CD8" i="7" s="1"/>
  <c r="L83" i="12"/>
  <c r="CM8" i="7" s="1"/>
  <c r="M83" i="12"/>
  <c r="N83" i="12"/>
  <c r="DE8" i="7" s="1"/>
  <c r="O83" i="12"/>
  <c r="DN8" i="7" s="1"/>
  <c r="P83" i="12"/>
  <c r="DW8" i="7" s="1"/>
  <c r="C84" i="12"/>
  <c r="D84" i="12"/>
  <c r="E84" i="12"/>
  <c r="AB9" i="7" s="1"/>
  <c r="Z9" i="7" s="1"/>
  <c r="AF9" i="7" s="1"/>
  <c r="AA9" i="7" s="1"/>
  <c r="F84" i="12"/>
  <c r="G84" i="12"/>
  <c r="H84" i="12"/>
  <c r="I84" i="12"/>
  <c r="BL9" i="7" s="1"/>
  <c r="BJ9" i="7" s="1"/>
  <c r="BP9" i="7" s="1"/>
  <c r="BK9" i="7" s="1"/>
  <c r="J84" i="12"/>
  <c r="K84" i="12"/>
  <c r="L84" i="12"/>
  <c r="M84" i="12"/>
  <c r="CV9" i="7" s="1"/>
  <c r="CT9" i="7" s="1"/>
  <c r="CZ9" i="7" s="1"/>
  <c r="CU9" i="7" s="1"/>
  <c r="N84" i="12"/>
  <c r="O84" i="12"/>
  <c r="P84" i="12"/>
  <c r="C85" i="12"/>
  <c r="J10" i="7" s="1"/>
  <c r="K10" i="7" s="1"/>
  <c r="H10" i="7" s="1"/>
  <c r="D85" i="12"/>
  <c r="E85" i="12"/>
  <c r="F85" i="12"/>
  <c r="G85" i="12"/>
  <c r="AT10" i="7" s="1"/>
  <c r="AU10" i="7" s="1"/>
  <c r="AR10" i="7" s="1"/>
  <c r="H85" i="12"/>
  <c r="I85" i="12"/>
  <c r="J85" i="12"/>
  <c r="K85" i="12"/>
  <c r="CD10" i="7" s="1"/>
  <c r="CE10" i="7" s="1"/>
  <c r="CB10" i="7" s="1"/>
  <c r="L85" i="12"/>
  <c r="M85" i="12"/>
  <c r="N85" i="12"/>
  <c r="O85" i="12"/>
  <c r="DN10" i="7" s="1"/>
  <c r="P85" i="12"/>
  <c r="C86" i="12"/>
  <c r="D86" i="12"/>
  <c r="E86" i="12"/>
  <c r="AB11" i="7" s="1"/>
  <c r="Z11" i="7" s="1"/>
  <c r="AE11" i="7" s="1"/>
  <c r="AA11" i="7" s="1"/>
  <c r="F86" i="12"/>
  <c r="G86" i="12"/>
  <c r="H86" i="12"/>
  <c r="I86" i="12"/>
  <c r="BL11" i="7" s="1"/>
  <c r="BJ11" i="7" s="1"/>
  <c r="BO11" i="7" s="1"/>
  <c r="BK11" i="7" s="1"/>
  <c r="J86" i="12"/>
  <c r="K86" i="12"/>
  <c r="L86" i="12"/>
  <c r="M86" i="12"/>
  <c r="CV11" i="7" s="1"/>
  <c r="CT11" i="7" s="1"/>
  <c r="CY11" i="7" s="1"/>
  <c r="CU11" i="7" s="1"/>
  <c r="N86" i="12"/>
  <c r="O86" i="12"/>
  <c r="P86" i="12"/>
  <c r="A89" i="12"/>
  <c r="C90" i="12"/>
  <c r="D90" i="12"/>
  <c r="E90" i="12"/>
  <c r="F90" i="12"/>
  <c r="AK15" i="7" s="1"/>
  <c r="G90" i="12"/>
  <c r="H90" i="12"/>
  <c r="I90" i="12"/>
  <c r="J90" i="12"/>
  <c r="BU15" i="7" s="1"/>
  <c r="K90" i="12"/>
  <c r="L90" i="12"/>
  <c r="C91" i="12"/>
  <c r="D91" i="12"/>
  <c r="S16" i="7" s="1"/>
  <c r="Q16" i="7" s="1"/>
  <c r="V16" i="7" s="1"/>
  <c r="E91" i="12"/>
  <c r="F91" i="12"/>
  <c r="G91" i="12"/>
  <c r="H91" i="12"/>
  <c r="BC16" i="7" s="1"/>
  <c r="BA16" i="7" s="1"/>
  <c r="BF16" i="7" s="1"/>
  <c r="I91" i="12"/>
  <c r="J91" i="12"/>
  <c r="K91" i="12"/>
  <c r="L91" i="12"/>
  <c r="CM16" i="7" s="1"/>
  <c r="CK16" i="7" s="1"/>
  <c r="CP16" i="7" s="1"/>
  <c r="M91" i="12"/>
  <c r="N91" i="12"/>
  <c r="O91" i="12"/>
  <c r="P91" i="12"/>
  <c r="DW16" i="7" s="1"/>
  <c r="DU16" i="7" s="1"/>
  <c r="DZ16" i="7" s="1"/>
  <c r="DV16" i="7" s="1"/>
  <c r="C92" i="12"/>
  <c r="D92" i="12"/>
  <c r="E92" i="12"/>
  <c r="F92" i="12"/>
  <c r="AK17" i="7" s="1"/>
  <c r="AL17" i="7" s="1"/>
  <c r="AI17" i="7" s="1"/>
  <c r="G92" i="12"/>
  <c r="H92" i="12"/>
  <c r="I92" i="12"/>
  <c r="J92" i="12"/>
  <c r="BU17" i="7" s="1"/>
  <c r="K92" i="12"/>
  <c r="L92" i="12"/>
  <c r="M92" i="12"/>
  <c r="N92" i="12"/>
  <c r="DE17" i="7" s="1"/>
  <c r="DF17" i="7" s="1"/>
  <c r="DC17" i="7" s="1"/>
  <c r="O92" i="12"/>
  <c r="P92" i="12"/>
  <c r="C93" i="12"/>
  <c r="D93" i="12"/>
  <c r="S18" i="7" s="1"/>
  <c r="Q18" i="7" s="1"/>
  <c r="W18" i="7" s="1"/>
  <c r="E93" i="12"/>
  <c r="F93" i="12"/>
  <c r="G93" i="12"/>
  <c r="H93" i="12"/>
  <c r="BC18" i="7" s="1"/>
  <c r="BA18" i="7" s="1"/>
  <c r="BG18" i="7" s="1"/>
  <c r="I93" i="12"/>
  <c r="J93" i="12"/>
  <c r="K93" i="12"/>
  <c r="L93" i="12"/>
  <c r="CM18" i="7" s="1"/>
  <c r="CK18" i="7" s="1"/>
  <c r="CQ18" i="7" s="1"/>
  <c r="M93" i="12"/>
  <c r="N93" i="12"/>
  <c r="O93" i="12"/>
  <c r="P93" i="12"/>
  <c r="DW18" i="7" s="1"/>
  <c r="DU18" i="7" s="1"/>
  <c r="EA18" i="7" s="1"/>
  <c r="DV18" i="7" s="1"/>
  <c r="C94" i="12"/>
  <c r="D94" i="12"/>
  <c r="E94" i="12"/>
  <c r="F94" i="12"/>
  <c r="AK19" i="7" s="1"/>
  <c r="G94" i="12"/>
  <c r="H94" i="12"/>
  <c r="I94" i="12"/>
  <c r="J94" i="12"/>
  <c r="BU19" i="7" s="1"/>
  <c r="K94" i="12"/>
  <c r="L94" i="12"/>
  <c r="M94" i="12"/>
  <c r="N94" i="12"/>
  <c r="DE19" i="7" s="1"/>
  <c r="O94" i="12"/>
  <c r="P94" i="12"/>
  <c r="C95" i="12"/>
  <c r="D95" i="12"/>
  <c r="S20" i="7" s="1"/>
  <c r="E95" i="12"/>
  <c r="F95" i="12"/>
  <c r="AK20" i="7" s="1"/>
  <c r="G95" i="12"/>
  <c r="H95" i="12"/>
  <c r="BC20" i="7" s="1"/>
  <c r="I95" i="12"/>
  <c r="J95" i="12"/>
  <c r="BU20" i="7" s="1"/>
  <c r="K95" i="12"/>
  <c r="L95" i="12"/>
  <c r="CM20" i="7" s="1"/>
  <c r="C96" i="12"/>
  <c r="D96" i="12"/>
  <c r="E96" i="12"/>
  <c r="F96" i="12"/>
  <c r="AK21" i="7" s="1"/>
  <c r="AI21" i="7" s="1"/>
  <c r="AN21" i="7" s="1"/>
  <c r="AJ21" i="7" s="1"/>
  <c r="G96" i="12"/>
  <c r="H96" i="12"/>
  <c r="I96" i="12"/>
  <c r="J96" i="12"/>
  <c r="BU21" i="7" s="1"/>
  <c r="BS21" i="7" s="1"/>
  <c r="BX21" i="7" s="1"/>
  <c r="BT21" i="7" s="1"/>
  <c r="K96" i="12"/>
  <c r="L96" i="12"/>
  <c r="M96" i="12"/>
  <c r="N96" i="12"/>
  <c r="DE21" i="7" s="1"/>
  <c r="DC21" i="7" s="1"/>
  <c r="DH21" i="7" s="1"/>
  <c r="DD21" i="7" s="1"/>
  <c r="O96" i="12"/>
  <c r="P96" i="12"/>
  <c r="C97" i="12"/>
  <c r="D97" i="12"/>
  <c r="S22" i="7" s="1"/>
  <c r="E97" i="12"/>
  <c r="F97" i="12"/>
  <c r="G97" i="12"/>
  <c r="H97" i="12"/>
  <c r="BC22" i="7" s="1"/>
  <c r="I97" i="12"/>
  <c r="J97" i="12"/>
  <c r="K97" i="12"/>
  <c r="L97" i="12"/>
  <c r="CM22" i="7" s="1"/>
  <c r="M97" i="12"/>
  <c r="N97" i="12"/>
  <c r="O97" i="12"/>
  <c r="P97" i="12"/>
  <c r="DW22" i="7" s="1"/>
  <c r="DX22" i="7" s="1"/>
  <c r="C98" i="12"/>
  <c r="D98" i="12"/>
  <c r="E98" i="12"/>
  <c r="F98" i="12"/>
  <c r="AK23" i="7" s="1"/>
  <c r="AI23" i="7" s="1"/>
  <c r="AO23" i="7" s="1"/>
  <c r="AJ23" i="7" s="1"/>
  <c r="G98" i="12"/>
  <c r="H98" i="12"/>
  <c r="I98" i="12"/>
  <c r="J98" i="12"/>
  <c r="BU23" i="7" s="1"/>
  <c r="BS23" i="7" s="1"/>
  <c r="BY23" i="7" s="1"/>
  <c r="BT23" i="7" s="1"/>
  <c r="K98" i="12"/>
  <c r="L98" i="12"/>
  <c r="M98" i="12"/>
  <c r="N98" i="12"/>
  <c r="DE23" i="7" s="1"/>
  <c r="DC23" i="7" s="1"/>
  <c r="DI23" i="7" s="1"/>
  <c r="DD23" i="7" s="1"/>
  <c r="O98" i="12"/>
  <c r="P98" i="12"/>
  <c r="C99" i="12"/>
  <c r="D99" i="12"/>
  <c r="S24" i="7" s="1"/>
  <c r="E99" i="12"/>
  <c r="F99" i="12"/>
  <c r="G99" i="12"/>
  <c r="H99" i="12"/>
  <c r="BC24" i="7" s="1"/>
  <c r="BD24" i="7" s="1"/>
  <c r="AZ24" i="7" s="1"/>
  <c r="I99" i="12"/>
  <c r="J99" i="12"/>
  <c r="K99" i="12"/>
  <c r="L99" i="12"/>
  <c r="CM24" i="7" s="1"/>
  <c r="CN24" i="7" s="1"/>
  <c r="M99" i="12"/>
  <c r="N99" i="12"/>
  <c r="O99" i="12"/>
  <c r="P99" i="12"/>
  <c r="DW24" i="7" s="1"/>
  <c r="DX24" i="7" s="1"/>
  <c r="C102" i="12"/>
  <c r="D102" i="12"/>
  <c r="E102" i="12"/>
  <c r="F102" i="12"/>
  <c r="W3" i="9" s="1"/>
  <c r="U3" i="9" s="1"/>
  <c r="X3" i="9" s="1"/>
  <c r="V3" i="9" s="1"/>
  <c r="G102" i="12"/>
  <c r="H102" i="12"/>
  <c r="I102" i="12"/>
  <c r="J102" i="12"/>
  <c r="AQ3" i="9" s="1"/>
  <c r="AO3" i="9" s="1"/>
  <c r="AR3" i="9" s="1"/>
  <c r="AP3" i="9" s="1"/>
  <c r="K102" i="12"/>
  <c r="L102" i="12"/>
  <c r="M102" i="12"/>
  <c r="N102" i="12"/>
  <c r="BK3" i="9" s="1"/>
  <c r="BI3" i="9" s="1"/>
  <c r="BL3" i="9" s="1"/>
  <c r="BJ3" i="9" s="1"/>
  <c r="O102" i="12"/>
  <c r="P102" i="12"/>
  <c r="C103" i="12"/>
  <c r="D103" i="12"/>
  <c r="M4" i="9" s="1"/>
  <c r="K4" i="9" s="1"/>
  <c r="N4" i="9" s="1"/>
  <c r="L4" i="9" s="1"/>
  <c r="E103" i="12"/>
  <c r="F103" i="12"/>
  <c r="G103" i="12"/>
  <c r="H103" i="12"/>
  <c r="AG4" i="9" s="1"/>
  <c r="AE4" i="9" s="1"/>
  <c r="AH4" i="9" s="1"/>
  <c r="AF4" i="9" s="1"/>
  <c r="I103" i="12"/>
  <c r="J103" i="12"/>
  <c r="K103" i="12"/>
  <c r="L103" i="12"/>
  <c r="BA4" i="9" s="1"/>
  <c r="AY4" i="9" s="1"/>
  <c r="BB4" i="9" s="1"/>
  <c r="AZ4" i="9" s="1"/>
  <c r="M103" i="12"/>
  <c r="N103" i="12"/>
  <c r="O103" i="12"/>
  <c r="P103" i="12"/>
  <c r="BU4" i="9" s="1"/>
  <c r="BS4" i="9" s="1"/>
  <c r="BV4" i="9" s="1"/>
  <c r="BT4" i="9" s="1"/>
  <c r="C104" i="12"/>
  <c r="D104" i="12"/>
  <c r="E104" i="12"/>
  <c r="F104" i="12"/>
  <c r="W5" i="9" s="1"/>
  <c r="U5" i="9" s="1"/>
  <c r="X5" i="9" s="1"/>
  <c r="V5" i="9" s="1"/>
  <c r="G104" i="12"/>
  <c r="H104" i="12"/>
  <c r="I104" i="12"/>
  <c r="J104" i="12"/>
  <c r="AQ5" i="9" s="1"/>
  <c r="AO5" i="9" s="1"/>
  <c r="AR5" i="9" s="1"/>
  <c r="AP5" i="9" s="1"/>
  <c r="K104" i="12"/>
  <c r="L104" i="12"/>
  <c r="M104" i="12"/>
  <c r="N104" i="12"/>
  <c r="BK5" i="9" s="1"/>
  <c r="BI5" i="9" s="1"/>
  <c r="BL5" i="9" s="1"/>
  <c r="BJ5" i="9" s="1"/>
  <c r="O104" i="12"/>
  <c r="P104" i="12"/>
  <c r="C105" i="12"/>
  <c r="D105" i="12"/>
  <c r="M6" i="9" s="1"/>
  <c r="K6" i="9" s="1"/>
  <c r="N6" i="9" s="1"/>
  <c r="L6" i="9" s="1"/>
  <c r="E105" i="12"/>
  <c r="F105" i="12"/>
  <c r="G105" i="12"/>
  <c r="H105" i="12"/>
  <c r="AG6" i="9" s="1"/>
  <c r="AE6" i="9" s="1"/>
  <c r="AH6" i="9" s="1"/>
  <c r="AF6" i="9" s="1"/>
  <c r="I105" i="12"/>
  <c r="J105" i="12"/>
  <c r="K105" i="12"/>
  <c r="L105" i="12"/>
  <c r="BA6" i="9" s="1"/>
  <c r="AY6" i="9" s="1"/>
  <c r="BB6" i="9" s="1"/>
  <c r="AZ6" i="9" s="1"/>
  <c r="M105" i="12"/>
  <c r="N105" i="12"/>
  <c r="O105" i="12"/>
  <c r="P105" i="12"/>
  <c r="BU6" i="9" s="1"/>
  <c r="BS6" i="9" s="1"/>
  <c r="BV6" i="9" s="1"/>
  <c r="BT6" i="9" s="1"/>
  <c r="C106" i="12"/>
  <c r="D106" i="12"/>
  <c r="E106" i="12"/>
  <c r="F106" i="12"/>
  <c r="W7" i="9" s="1"/>
  <c r="U7" i="9" s="1"/>
  <c r="X7" i="9" s="1"/>
  <c r="V7" i="9" s="1"/>
  <c r="G106" i="12"/>
  <c r="H106" i="12"/>
  <c r="I106" i="12"/>
  <c r="J106" i="12"/>
  <c r="AQ7" i="9" s="1"/>
  <c r="AO7" i="9" s="1"/>
  <c r="AR7" i="9" s="1"/>
  <c r="AP7" i="9" s="1"/>
  <c r="K106" i="12"/>
  <c r="L106" i="12"/>
  <c r="M106" i="12"/>
  <c r="BF7" i="9" s="1"/>
  <c r="BD7" i="9" s="1"/>
  <c r="BG7" i="9" s="1"/>
  <c r="BE7" i="9" s="1"/>
  <c r="N106" i="12"/>
  <c r="BK7" i="9" s="1"/>
  <c r="BI7" i="9" s="1"/>
  <c r="BL7" i="9" s="1"/>
  <c r="BJ7" i="9" s="1"/>
  <c r="O106" i="12"/>
  <c r="P106" i="12"/>
  <c r="C109" i="12"/>
  <c r="D109" i="12"/>
  <c r="S3" i="8" s="1"/>
  <c r="T3" i="8" s="1"/>
  <c r="Q3" i="8" s="1"/>
  <c r="E109" i="12"/>
  <c r="F109" i="12"/>
  <c r="G109" i="12"/>
  <c r="H109" i="12"/>
  <c r="BC3" i="8" s="1"/>
  <c r="I109" i="12"/>
  <c r="J109" i="12"/>
  <c r="K109" i="12"/>
  <c r="L109" i="12"/>
  <c r="CM3" i="8" s="1"/>
  <c r="M109" i="12"/>
  <c r="N109" i="12"/>
  <c r="O109" i="12"/>
  <c r="P109" i="12"/>
  <c r="DW3" i="8" s="1"/>
  <c r="DX3" i="8" s="1"/>
  <c r="DU3" i="8" s="1"/>
  <c r="C110" i="12"/>
  <c r="D110" i="12"/>
  <c r="E110" i="12"/>
  <c r="F110" i="12"/>
  <c r="AK4" i="8" s="1"/>
  <c r="AI4" i="8" s="1"/>
  <c r="AN4" i="8" s="1"/>
  <c r="AJ4" i="8" s="1"/>
  <c r="G110" i="12"/>
  <c r="H110" i="12"/>
  <c r="I110" i="12"/>
  <c r="J110" i="12"/>
  <c r="BU4" i="8" s="1"/>
  <c r="BS4" i="8" s="1"/>
  <c r="BX4" i="8" s="1"/>
  <c r="BT4" i="8" s="1"/>
  <c r="K110" i="12"/>
  <c r="L110" i="12"/>
  <c r="M110" i="12"/>
  <c r="N110" i="12"/>
  <c r="DE4" i="8" s="1"/>
  <c r="DC4" i="8" s="1"/>
  <c r="DH4" i="8" s="1"/>
  <c r="DD4" i="8" s="1"/>
  <c r="O110" i="12"/>
  <c r="P110" i="12"/>
  <c r="C111" i="12"/>
  <c r="D111" i="12"/>
  <c r="S5" i="8" s="1"/>
  <c r="Q5" i="8" s="1"/>
  <c r="W5" i="8" s="1"/>
  <c r="R5" i="8" s="1"/>
  <c r="E111" i="12"/>
  <c r="F111" i="12"/>
  <c r="G111" i="12"/>
  <c r="H111" i="12"/>
  <c r="BC5" i="8" s="1"/>
  <c r="BA5" i="8" s="1"/>
  <c r="BG5" i="8" s="1"/>
  <c r="BB5" i="8" s="1"/>
  <c r="I111" i="12"/>
  <c r="J111" i="12"/>
  <c r="K111" i="12"/>
  <c r="L111" i="12"/>
  <c r="CM5" i="8" s="1"/>
  <c r="CK5" i="8" s="1"/>
  <c r="CQ5" i="8" s="1"/>
  <c r="CL5" i="8" s="1"/>
  <c r="M111" i="12"/>
  <c r="N111" i="12"/>
  <c r="O111" i="12"/>
  <c r="P111" i="12"/>
  <c r="DW5" i="8" s="1"/>
  <c r="DU5" i="8" s="1"/>
  <c r="EA5" i="8" s="1"/>
  <c r="DV5" i="8" s="1"/>
  <c r="C112" i="12"/>
  <c r="D112" i="12"/>
  <c r="E112" i="12"/>
  <c r="F112" i="12"/>
  <c r="AK6" i="8" s="1"/>
  <c r="AI6" i="8" s="1"/>
  <c r="AN6" i="8" s="1"/>
  <c r="AJ6" i="8" s="1"/>
  <c r="G112" i="12"/>
  <c r="H112" i="12"/>
  <c r="I112" i="12"/>
  <c r="J112" i="12"/>
  <c r="BU6" i="8" s="1"/>
  <c r="BS6" i="8" s="1"/>
  <c r="BX6" i="8" s="1"/>
  <c r="BT6" i="8" s="1"/>
  <c r="K112" i="12"/>
  <c r="L112" i="12"/>
  <c r="M112" i="12"/>
  <c r="N112" i="12"/>
  <c r="DE6" i="8" s="1"/>
  <c r="DC6" i="8" s="1"/>
  <c r="DH6" i="8" s="1"/>
  <c r="DD6" i="8" s="1"/>
  <c r="O112" i="12"/>
  <c r="P112" i="12"/>
  <c r="C113" i="12"/>
  <c r="D113" i="12"/>
  <c r="S7" i="8" s="1"/>
  <c r="E113" i="12"/>
  <c r="F113" i="12"/>
  <c r="G113" i="12"/>
  <c r="H113" i="12"/>
  <c r="BC7" i="8" s="1"/>
  <c r="I113" i="12"/>
  <c r="J113" i="12"/>
  <c r="K113" i="12"/>
  <c r="L113" i="12"/>
  <c r="CM7" i="8" s="1"/>
  <c r="CN7" i="8" s="1"/>
  <c r="M113" i="12"/>
  <c r="N113" i="12"/>
  <c r="O113" i="12"/>
  <c r="DN7" i="8" s="1"/>
  <c r="P113" i="12"/>
  <c r="DW7" i="8" s="1"/>
  <c r="DX7" i="8" s="1"/>
  <c r="C116" i="12"/>
  <c r="J3" i="11" s="1"/>
  <c r="D116" i="12"/>
  <c r="E116" i="12"/>
  <c r="AB3" i="11" s="1"/>
  <c r="F116" i="12"/>
  <c r="AK3" i="11" s="1"/>
  <c r="G116" i="12"/>
  <c r="AT3" i="11" s="1"/>
  <c r="H116" i="12"/>
  <c r="I116" i="12"/>
  <c r="BL3" i="11" s="1"/>
  <c r="J116" i="12"/>
  <c r="K116" i="12"/>
  <c r="CD3" i="11" s="1"/>
  <c r="L116" i="12"/>
  <c r="M116" i="12"/>
  <c r="CV3" i="11" s="1"/>
  <c r="N116" i="12"/>
  <c r="DE3" i="11" s="1"/>
  <c r="O116" i="12"/>
  <c r="DN3" i="11" s="1"/>
  <c r="P116" i="12"/>
  <c r="C117" i="12"/>
  <c r="D117" i="12"/>
  <c r="S4" i="11" s="1"/>
  <c r="Q4" i="11" s="1"/>
  <c r="W4" i="11" s="1"/>
  <c r="R4" i="11" s="1"/>
  <c r="E117" i="12"/>
  <c r="F117" i="12"/>
  <c r="AK4" i="11" s="1"/>
  <c r="AI4" i="11" s="1"/>
  <c r="AO4" i="11" s="1"/>
  <c r="AJ4" i="11" s="1"/>
  <c r="G117" i="12"/>
  <c r="H117" i="12"/>
  <c r="BC4" i="11" s="1"/>
  <c r="BA4" i="11" s="1"/>
  <c r="BG4" i="11" s="1"/>
  <c r="BB4" i="11" s="1"/>
  <c r="I117" i="12"/>
  <c r="J117" i="12"/>
  <c r="BU4" i="11" s="1"/>
  <c r="BS4" i="11" s="1"/>
  <c r="BY4" i="11" s="1"/>
  <c r="BT4" i="11" s="1"/>
  <c r="K117" i="12"/>
  <c r="L117" i="12"/>
  <c r="CM4" i="11" s="1"/>
  <c r="CK4" i="11" s="1"/>
  <c r="CQ4" i="11" s="1"/>
  <c r="CL4" i="11" s="1"/>
  <c r="M117" i="12"/>
  <c r="N117" i="12"/>
  <c r="DE4" i="11" s="1"/>
  <c r="DC4" i="11" s="1"/>
  <c r="DI4" i="11" s="1"/>
  <c r="DD4" i="11" s="1"/>
  <c r="O117" i="12"/>
  <c r="P117" i="12"/>
  <c r="DW4" i="11" s="1"/>
  <c r="DU4" i="11" s="1"/>
  <c r="EA4" i="11" s="1"/>
  <c r="DV4" i="11" s="1"/>
  <c r="C118" i="12"/>
  <c r="D118" i="12"/>
  <c r="E118" i="12"/>
  <c r="F118" i="12"/>
  <c r="AK5" i="11" s="1"/>
  <c r="AI5" i="11" s="1"/>
  <c r="AN5" i="11" s="1"/>
  <c r="AJ5" i="11" s="1"/>
  <c r="G118" i="12"/>
  <c r="H118" i="12"/>
  <c r="I118" i="12"/>
  <c r="J118" i="12"/>
  <c r="BU5" i="11" s="1"/>
  <c r="BS5" i="11" s="1"/>
  <c r="BX5" i="11" s="1"/>
  <c r="BT5" i="11" s="1"/>
  <c r="K118" i="12"/>
  <c r="L118" i="12"/>
  <c r="M118" i="12"/>
  <c r="N118" i="12"/>
  <c r="DE5" i="11" s="1"/>
  <c r="DC5" i="11" s="1"/>
  <c r="DH5" i="11" s="1"/>
  <c r="DD5" i="11" s="1"/>
  <c r="O118" i="12"/>
  <c r="P118" i="12"/>
  <c r="C119" i="12"/>
  <c r="D119" i="12"/>
  <c r="E119" i="12"/>
  <c r="F119" i="12"/>
  <c r="G119" i="12"/>
  <c r="H119" i="12"/>
  <c r="I119" i="12"/>
  <c r="J119" i="12"/>
  <c r="K119" i="12"/>
  <c r="L119" i="12"/>
  <c r="M119" i="12"/>
  <c r="N119" i="12"/>
  <c r="O119" i="12"/>
  <c r="P119" i="12"/>
  <c r="DW6" i="11" s="1"/>
  <c r="DU6" i="11" s="1"/>
  <c r="DZ6" i="11" s="1"/>
  <c r="DV6" i="11" s="1"/>
  <c r="A121" i="12"/>
  <c r="C122" i="12"/>
  <c r="D122" i="12"/>
  <c r="E122" i="12"/>
  <c r="AB9" i="11" s="1"/>
  <c r="AC9" i="11" s="1"/>
  <c r="F122" i="12"/>
  <c r="G122" i="12"/>
  <c r="H122" i="12"/>
  <c r="I122" i="12"/>
  <c r="BL9" i="11" s="1"/>
  <c r="BM9" i="11" s="1"/>
  <c r="J122" i="12"/>
  <c r="K122" i="12"/>
  <c r="L122" i="12"/>
  <c r="M122" i="12"/>
  <c r="N122" i="12"/>
  <c r="O122" i="12"/>
  <c r="P122" i="12"/>
  <c r="C123" i="12"/>
  <c r="J10" i="11" s="1"/>
  <c r="H10" i="11" s="1"/>
  <c r="M10" i="11" s="1"/>
  <c r="I10" i="11" s="1"/>
  <c r="D123" i="12"/>
  <c r="E123" i="12"/>
  <c r="F123" i="12"/>
  <c r="G123" i="12"/>
  <c r="AT10" i="11" s="1"/>
  <c r="AR10" i="11" s="1"/>
  <c r="AW10" i="11" s="1"/>
  <c r="AS10" i="11" s="1"/>
  <c r="H123" i="12"/>
  <c r="I123" i="12"/>
  <c r="J123" i="12"/>
  <c r="K123" i="12"/>
  <c r="CD10" i="11" s="1"/>
  <c r="CB10" i="11" s="1"/>
  <c r="CG10" i="11" s="1"/>
  <c r="CC10" i="11" s="1"/>
  <c r="L123" i="12"/>
  <c r="M123" i="12"/>
  <c r="N123" i="12"/>
  <c r="O123" i="12"/>
  <c r="DN10" i="11" s="1"/>
  <c r="DL10" i="11" s="1"/>
  <c r="DQ10" i="11" s="1"/>
  <c r="DM10" i="11" s="1"/>
  <c r="P123" i="12"/>
  <c r="C124" i="12"/>
  <c r="D124" i="12"/>
  <c r="E124" i="12"/>
  <c r="AB11" i="11" s="1"/>
  <c r="AC11" i="11" s="1"/>
  <c r="F124" i="12"/>
  <c r="G124" i="12"/>
  <c r="H124" i="12"/>
  <c r="I124" i="12"/>
  <c r="BL11" i="11" s="1"/>
  <c r="BM11" i="11" s="1"/>
  <c r="J124" i="12"/>
  <c r="K124" i="12"/>
  <c r="L124" i="12"/>
  <c r="M124" i="12"/>
  <c r="CV11" i="11" s="1"/>
  <c r="CW11" i="11" s="1"/>
  <c r="N124" i="12"/>
  <c r="O124" i="12"/>
  <c r="P124" i="12"/>
  <c r="F1" i="13"/>
  <c r="BU1" i="13" s="1"/>
  <c r="AJ3" i="13"/>
  <c r="AP3" i="13" s="1"/>
  <c r="AK3" i="13" s="1"/>
  <c r="EI3" i="13"/>
  <c r="F3" i="13" s="1"/>
  <c r="EJ3" i="13"/>
  <c r="EK3" i="13"/>
  <c r="CC4" i="13"/>
  <c r="CI4" i="13" s="1"/>
  <c r="CD4" i="13" s="1"/>
  <c r="CL4" i="13"/>
  <c r="CR4" i="13" s="1"/>
  <c r="CM4" i="13" s="1"/>
  <c r="CU4" i="13"/>
  <c r="DA4" i="13" s="1"/>
  <c r="CV4" i="13" s="1"/>
  <c r="DD4" i="13"/>
  <c r="DJ4" i="13" s="1"/>
  <c r="DE4" i="13" s="1"/>
  <c r="EI4" i="13"/>
  <c r="F4" i="13" s="1"/>
  <c r="EJ4" i="13"/>
  <c r="EK4" i="13"/>
  <c r="AJ5" i="13"/>
  <c r="AP5" i="13" s="1"/>
  <c r="AK5" i="13" s="1"/>
  <c r="AS5" i="13"/>
  <c r="AY5" i="13" s="1"/>
  <c r="AT5" i="13" s="1"/>
  <c r="BB5" i="13"/>
  <c r="BH5" i="13" s="1"/>
  <c r="BC5" i="13" s="1"/>
  <c r="EI5" i="13"/>
  <c r="F5" i="13" s="1"/>
  <c r="EJ5" i="13"/>
  <c r="EK5" i="13"/>
  <c r="CC6" i="13"/>
  <c r="CI6" i="13" s="1"/>
  <c r="CD6" i="13" s="1"/>
  <c r="CL6" i="13"/>
  <c r="CR6" i="13" s="1"/>
  <c r="CM6" i="13" s="1"/>
  <c r="CU6" i="13"/>
  <c r="DA6" i="13" s="1"/>
  <c r="CV6" i="13" s="1"/>
  <c r="DD6" i="13"/>
  <c r="DJ6" i="13" s="1"/>
  <c r="DE6" i="13" s="1"/>
  <c r="DM6" i="13"/>
  <c r="DS6" i="13" s="1"/>
  <c r="DN6" i="13" s="1"/>
  <c r="DV6" i="13"/>
  <c r="EB6" i="13" s="1"/>
  <c r="DW6" i="13" s="1"/>
  <c r="EI6" i="13"/>
  <c r="F6" i="13" s="1"/>
  <c r="EJ6" i="13"/>
  <c r="EK6" i="13"/>
  <c r="CC7" i="13"/>
  <c r="CI7" i="13" s="1"/>
  <c r="CD7" i="13" s="1"/>
  <c r="CL7" i="13"/>
  <c r="CR7" i="13" s="1"/>
  <c r="CM7" i="13" s="1"/>
  <c r="CU7" i="13"/>
  <c r="DA7" i="13" s="1"/>
  <c r="CV7" i="13" s="1"/>
  <c r="EI7" i="13"/>
  <c r="F7" i="13" s="1"/>
  <c r="EJ7" i="13"/>
  <c r="EK7" i="13"/>
  <c r="AJ8" i="13"/>
  <c r="AP8" i="13" s="1"/>
  <c r="AK8" i="13" s="1"/>
  <c r="AS8" i="13"/>
  <c r="AY8" i="13" s="1"/>
  <c r="AT8" i="13" s="1"/>
  <c r="BB8" i="13"/>
  <c r="BH8" i="13" s="1"/>
  <c r="BC8" i="13" s="1"/>
  <c r="BK8" i="13"/>
  <c r="BQ8" i="13" s="1"/>
  <c r="BL8" i="13" s="1"/>
  <c r="BT8" i="13"/>
  <c r="BZ8" i="13" s="1"/>
  <c r="BU8" i="13" s="1"/>
  <c r="EI8" i="13"/>
  <c r="F8" i="13" s="1"/>
  <c r="EJ8" i="13"/>
  <c r="EK8" i="13"/>
  <c r="BB9" i="13"/>
  <c r="BH9" i="13" s="1"/>
  <c r="BC9" i="13" s="1"/>
  <c r="BK9" i="13"/>
  <c r="BQ9" i="13" s="1"/>
  <c r="BL9" i="13" s="1"/>
  <c r="EI9" i="13"/>
  <c r="F9" i="13" s="1"/>
  <c r="EJ9" i="13"/>
  <c r="EK9" i="13"/>
  <c r="AJ10" i="13"/>
  <c r="AP10" i="13" s="1"/>
  <c r="AK10" i="13" s="1"/>
  <c r="AS10" i="13"/>
  <c r="AY10" i="13" s="1"/>
  <c r="AT10" i="13" s="1"/>
  <c r="EI10" i="13"/>
  <c r="F10" i="13" s="1"/>
  <c r="EJ10" i="13"/>
  <c r="EK10" i="13"/>
  <c r="AJ11" i="13"/>
  <c r="AP11" i="13" s="1"/>
  <c r="AK11" i="13" s="1"/>
  <c r="EI11" i="13"/>
  <c r="F11" i="13" s="1"/>
  <c r="EJ11" i="13"/>
  <c r="EK11" i="13"/>
  <c r="BB12" i="13"/>
  <c r="BH12" i="13" s="1"/>
  <c r="BC12" i="13" s="1"/>
  <c r="EI12" i="13"/>
  <c r="F12" i="13" s="1"/>
  <c r="EJ12" i="13"/>
  <c r="EK12" i="13"/>
  <c r="CC13" i="13"/>
  <c r="CI13" i="13" s="1"/>
  <c r="CD13" i="13" s="1"/>
  <c r="CL13" i="13"/>
  <c r="CR13" i="13" s="1"/>
  <c r="CM13" i="13" s="1"/>
  <c r="CU13" i="13"/>
  <c r="DA13" i="13" s="1"/>
  <c r="CV13" i="13" s="1"/>
  <c r="DD13" i="13"/>
  <c r="DJ13" i="13" s="1"/>
  <c r="DE13" i="13" s="1"/>
  <c r="DM13" i="13"/>
  <c r="DS13" i="13" s="1"/>
  <c r="DN13" i="13" s="1"/>
  <c r="EI13" i="13"/>
  <c r="F13" i="13" s="1"/>
  <c r="EJ13" i="13"/>
  <c r="EK13" i="13"/>
  <c r="E1" i="4"/>
  <c r="AJ1" i="4" s="1"/>
  <c r="BT1" i="4"/>
  <c r="A3" i="4"/>
  <c r="A28" i="12" s="1"/>
  <c r="D3" i="4"/>
  <c r="EF3" i="4" s="1"/>
  <c r="E3" i="4" s="1"/>
  <c r="J3" i="4"/>
  <c r="S3" i="4"/>
  <c r="AB3" i="4"/>
  <c r="AT3" i="4"/>
  <c r="BC3" i="4"/>
  <c r="BD3" i="4" s="1"/>
  <c r="BL3" i="4"/>
  <c r="CD3" i="4"/>
  <c r="CE3" i="4" s="1"/>
  <c r="CM3" i="4"/>
  <c r="CN3" i="4" s="1"/>
  <c r="CV3" i="4"/>
  <c r="DN3" i="4"/>
  <c r="DO3" i="4" s="1"/>
  <c r="DW3" i="4"/>
  <c r="A4" i="4"/>
  <c r="EI4" i="4" s="1"/>
  <c r="J4" i="4"/>
  <c r="H4" i="4" s="1"/>
  <c r="M4" i="4" s="1"/>
  <c r="I4" i="4" s="1"/>
  <c r="S4" i="4"/>
  <c r="Q4" i="4" s="1"/>
  <c r="V4" i="4" s="1"/>
  <c r="R4" i="4" s="1"/>
  <c r="AB4" i="4"/>
  <c r="Z4" i="4" s="1"/>
  <c r="AE4" i="4" s="1"/>
  <c r="AA4" i="4" s="1"/>
  <c r="AK4" i="4"/>
  <c r="AI4" i="4" s="1"/>
  <c r="AN4" i="4" s="1"/>
  <c r="AJ4" i="4" s="1"/>
  <c r="AT4" i="4"/>
  <c r="AR4" i="4" s="1"/>
  <c r="AW4" i="4" s="1"/>
  <c r="AS4" i="4" s="1"/>
  <c r="BC4" i="4"/>
  <c r="BA4" i="4" s="1"/>
  <c r="BF4" i="4" s="1"/>
  <c r="BB4" i="4" s="1"/>
  <c r="BJ4" i="4"/>
  <c r="BO4" i="4" s="1"/>
  <c r="BK4" i="4" s="1"/>
  <c r="BL4" i="4"/>
  <c r="BU4" i="4"/>
  <c r="BS4" i="4" s="1"/>
  <c r="BX4" i="4" s="1"/>
  <c r="BT4" i="4" s="1"/>
  <c r="CD4" i="4"/>
  <c r="CB4" i="4" s="1"/>
  <c r="CG4" i="4" s="1"/>
  <c r="CC4" i="4" s="1"/>
  <c r="CV4" i="4"/>
  <c r="CT4" i="4" s="1"/>
  <c r="CY4" i="4" s="1"/>
  <c r="CU4" i="4" s="1"/>
  <c r="DE4" i="4"/>
  <c r="DC4" i="4" s="1"/>
  <c r="DH4" i="4" s="1"/>
  <c r="DD4" i="4" s="1"/>
  <c r="DN4" i="4"/>
  <c r="DL4" i="4" s="1"/>
  <c r="DQ4" i="4" s="1"/>
  <c r="DM4" i="4" s="1"/>
  <c r="EG4" i="4"/>
  <c r="E4" i="4" s="1"/>
  <c r="A5" i="4"/>
  <c r="H5" i="4"/>
  <c r="N5" i="4" s="1"/>
  <c r="I5" i="4" s="1"/>
  <c r="S5" i="4"/>
  <c r="Q5" i="4" s="1"/>
  <c r="W5" i="4" s="1"/>
  <c r="R5" i="4" s="1"/>
  <c r="Z5" i="4"/>
  <c r="AF5" i="4" s="1"/>
  <c r="AA5" i="4" s="1"/>
  <c r="AR5" i="4"/>
  <c r="AX5" i="4" s="1"/>
  <c r="AS5" i="4" s="1"/>
  <c r="BC5" i="4"/>
  <c r="BA5" i="4" s="1"/>
  <c r="BG5" i="4" s="1"/>
  <c r="BB5" i="4" s="1"/>
  <c r="BJ5" i="4"/>
  <c r="BP5" i="4" s="1"/>
  <c r="BK5" i="4" s="1"/>
  <c r="CB5" i="4"/>
  <c r="CH5" i="4" s="1"/>
  <c r="CC5" i="4" s="1"/>
  <c r="CM5" i="4"/>
  <c r="CK5" i="4" s="1"/>
  <c r="CQ5" i="4" s="1"/>
  <c r="CL5" i="4" s="1"/>
  <c r="CT5" i="4"/>
  <c r="CZ5" i="4" s="1"/>
  <c r="CU5" i="4" s="1"/>
  <c r="DL5" i="4"/>
  <c r="DR5" i="4" s="1"/>
  <c r="DM5" i="4" s="1"/>
  <c r="DW5" i="4"/>
  <c r="DU5" i="4" s="1"/>
  <c r="EA5" i="4" s="1"/>
  <c r="DV5" i="4" s="1"/>
  <c r="EH5" i="4"/>
  <c r="E5" i="4" s="1"/>
  <c r="A6" i="4"/>
  <c r="EI6" i="4" s="1"/>
  <c r="J6" i="4"/>
  <c r="H6" i="4" s="1"/>
  <c r="M6" i="4" s="1"/>
  <c r="I6" i="4" s="1"/>
  <c r="AB6" i="4"/>
  <c r="Z6" i="4" s="1"/>
  <c r="AE6" i="4" s="1"/>
  <c r="AA6" i="4" s="1"/>
  <c r="AI6" i="4"/>
  <c r="AN6" i="4" s="1"/>
  <c r="AJ6" i="4" s="1"/>
  <c r="AT6" i="4"/>
  <c r="AR6" i="4" s="1"/>
  <c r="AW6" i="4" s="1"/>
  <c r="AS6" i="4" s="1"/>
  <c r="BL6" i="4"/>
  <c r="BJ6" i="4" s="1"/>
  <c r="BO6" i="4" s="1"/>
  <c r="BK6" i="4" s="1"/>
  <c r="BS6" i="4"/>
  <c r="BX6" i="4" s="1"/>
  <c r="BT6" i="4" s="1"/>
  <c r="CD6" i="4"/>
  <c r="CB6" i="4" s="1"/>
  <c r="CG6" i="4" s="1"/>
  <c r="CC6" i="4" s="1"/>
  <c r="CV6" i="4"/>
  <c r="CT6" i="4" s="1"/>
  <c r="CY6" i="4" s="1"/>
  <c r="CU6" i="4" s="1"/>
  <c r="DN6" i="4"/>
  <c r="DL6" i="4" s="1"/>
  <c r="DQ6" i="4" s="1"/>
  <c r="DM6" i="4" s="1"/>
  <c r="EG6" i="4"/>
  <c r="E6" i="4" s="1"/>
  <c r="A7" i="4"/>
  <c r="A32" i="12" s="1"/>
  <c r="D7" i="4"/>
  <c r="EF7" i="4" s="1"/>
  <c r="E7" i="4" s="1"/>
  <c r="J7" i="4"/>
  <c r="S7" i="4"/>
  <c r="AB7" i="4"/>
  <c r="AT7" i="4"/>
  <c r="BC7" i="4"/>
  <c r="BL7" i="4"/>
  <c r="CD7" i="4"/>
  <c r="CM7" i="4"/>
  <c r="CV7" i="4"/>
  <c r="DN7" i="4"/>
  <c r="DW7" i="4"/>
  <c r="EI7" i="4"/>
  <c r="A9" i="4"/>
  <c r="I10" i="4"/>
  <c r="K10" i="4"/>
  <c r="R10" i="4"/>
  <c r="T10" i="4"/>
  <c r="AA10" i="4"/>
  <c r="AC10" i="4"/>
  <c r="AJ10" i="4"/>
  <c r="AL10" i="4"/>
  <c r="AS10" i="4"/>
  <c r="AU10" i="4"/>
  <c r="BB10" i="4"/>
  <c r="BD10" i="4"/>
  <c r="BK10" i="4"/>
  <c r="BM10" i="4"/>
  <c r="BT10" i="4"/>
  <c r="BV10" i="4"/>
  <c r="CC10" i="4"/>
  <c r="CE10" i="4"/>
  <c r="CL10" i="4"/>
  <c r="CN10" i="4"/>
  <c r="CU10" i="4"/>
  <c r="CW10" i="4"/>
  <c r="DD10" i="4"/>
  <c r="DF10" i="4"/>
  <c r="DM10" i="4"/>
  <c r="DO10" i="4"/>
  <c r="DV10" i="4"/>
  <c r="DX10" i="4"/>
  <c r="A13" i="4"/>
  <c r="E1" i="1"/>
  <c r="I1" i="1" s="1"/>
  <c r="R1" i="1"/>
  <c r="CL1" i="1"/>
  <c r="DD1" i="1"/>
  <c r="A3" i="1"/>
  <c r="A35" i="12" s="1"/>
  <c r="D3" i="1"/>
  <c r="EF3" i="1" s="1"/>
  <c r="E3" i="1" s="1"/>
  <c r="J3" i="1"/>
  <c r="K3" i="1" s="1"/>
  <c r="AB3" i="1"/>
  <c r="AK3" i="1"/>
  <c r="AL3" i="1" s="1"/>
  <c r="AT3" i="1"/>
  <c r="AU3" i="1" s="1"/>
  <c r="BL3" i="1"/>
  <c r="BU3" i="1"/>
  <c r="CD3" i="1"/>
  <c r="CE3" i="1" s="1"/>
  <c r="CV3" i="1"/>
  <c r="DE3" i="1"/>
  <c r="DN3" i="1"/>
  <c r="EI3" i="1"/>
  <c r="A4" i="1"/>
  <c r="A36" i="12" s="1"/>
  <c r="S4" i="1"/>
  <c r="Q4" i="1" s="1"/>
  <c r="V4" i="1" s="1"/>
  <c r="R4" i="1" s="1"/>
  <c r="BC4" i="1"/>
  <c r="BA4" i="1" s="1"/>
  <c r="BF4" i="1" s="1"/>
  <c r="BB4" i="1" s="1"/>
  <c r="CM4" i="1"/>
  <c r="CK4" i="1" s="1"/>
  <c r="CP4" i="1" s="1"/>
  <c r="CL4" i="1" s="1"/>
  <c r="DE4" i="1"/>
  <c r="DC4" i="1" s="1"/>
  <c r="DH4" i="1" s="1"/>
  <c r="DD4" i="1" s="1"/>
  <c r="DW4" i="1"/>
  <c r="DU4" i="1" s="1"/>
  <c r="DZ4" i="1" s="1"/>
  <c r="DV4" i="1" s="1"/>
  <c r="EG4" i="1"/>
  <c r="E4" i="1" s="1"/>
  <c r="EI4" i="1"/>
  <c r="A5" i="1"/>
  <c r="A37" i="12" s="1"/>
  <c r="J5" i="1"/>
  <c r="H5" i="1" s="1"/>
  <c r="N5" i="1" s="1"/>
  <c r="I5" i="1" s="1"/>
  <c r="AB5" i="1"/>
  <c r="Z5" i="1" s="1"/>
  <c r="AF5" i="1"/>
  <c r="AA5" i="1" s="1"/>
  <c r="AO5" i="1"/>
  <c r="AJ5" i="1" s="1"/>
  <c r="AT5" i="1"/>
  <c r="AR5" i="1" s="1"/>
  <c r="AX5" i="1" s="1"/>
  <c r="AS5" i="1" s="1"/>
  <c r="BL5" i="1"/>
  <c r="BJ5" i="1" s="1"/>
  <c r="BP5" i="1" s="1"/>
  <c r="BK5" i="1" s="1"/>
  <c r="BY5" i="1"/>
  <c r="BT5" i="1" s="1"/>
  <c r="CD5" i="1"/>
  <c r="CB5" i="1" s="1"/>
  <c r="CH5" i="1" s="1"/>
  <c r="CC5" i="1" s="1"/>
  <c r="CV5" i="1"/>
  <c r="CT5" i="1" s="1"/>
  <c r="CZ5" i="1" s="1"/>
  <c r="CU5" i="1" s="1"/>
  <c r="DI5" i="1"/>
  <c r="DD5" i="1" s="1"/>
  <c r="DN5" i="1"/>
  <c r="DL5" i="1" s="1"/>
  <c r="DR5" i="1" s="1"/>
  <c r="DM5" i="1" s="1"/>
  <c r="EH5" i="1"/>
  <c r="E5" i="1" s="1"/>
  <c r="A6" i="1"/>
  <c r="A38" i="12" s="1"/>
  <c r="D6" i="1"/>
  <c r="EF6" i="1" s="1"/>
  <c r="E6" i="1" s="1"/>
  <c r="J6" i="1"/>
  <c r="S6" i="1"/>
  <c r="AB6" i="1"/>
  <c r="AC6" i="1" s="1"/>
  <c r="Z6" i="1" s="1"/>
  <c r="AT6" i="1"/>
  <c r="BC6" i="1"/>
  <c r="BD6" i="1" s="1"/>
  <c r="BL6" i="1"/>
  <c r="CD6" i="1"/>
  <c r="CM6" i="1"/>
  <c r="CV6" i="1"/>
  <c r="DN6" i="1"/>
  <c r="DW6" i="1"/>
  <c r="A7" i="1"/>
  <c r="A39" i="12" s="1"/>
  <c r="J7" i="1"/>
  <c r="S7" i="1"/>
  <c r="AB7" i="1"/>
  <c r="AK7" i="1"/>
  <c r="AT7" i="1"/>
  <c r="BC7" i="1"/>
  <c r="BL7" i="1"/>
  <c r="BU7" i="1"/>
  <c r="CD7" i="1"/>
  <c r="CM7" i="1"/>
  <c r="CV7" i="1"/>
  <c r="DE7" i="1"/>
  <c r="DN7" i="1"/>
  <c r="DW7" i="1"/>
  <c r="J8" i="1"/>
  <c r="S8" i="1"/>
  <c r="AB8" i="1"/>
  <c r="AK8" i="1"/>
  <c r="AT8" i="1"/>
  <c r="BC8" i="1"/>
  <c r="BL8" i="1"/>
  <c r="BU8" i="1"/>
  <c r="CD8" i="1"/>
  <c r="CM8" i="1"/>
  <c r="CV8" i="1"/>
  <c r="DE8" i="1"/>
  <c r="DN8" i="1"/>
  <c r="DW8" i="1"/>
  <c r="A9" i="1"/>
  <c r="J9" i="1"/>
  <c r="H9" i="1" s="1"/>
  <c r="M9" i="1" s="1"/>
  <c r="I9" i="1" s="1"/>
  <c r="S9" i="1"/>
  <c r="Q9" i="1" s="1"/>
  <c r="V9" i="1" s="1"/>
  <c r="R9" i="1" s="1"/>
  <c r="AB9" i="1"/>
  <c r="Z9" i="1" s="1"/>
  <c r="AE9" i="1" s="1"/>
  <c r="AA9" i="1" s="1"/>
  <c r="AK9" i="1"/>
  <c r="AI9" i="1" s="1"/>
  <c r="AN9" i="1" s="1"/>
  <c r="AJ9" i="1" s="1"/>
  <c r="AT9" i="1"/>
  <c r="AR9" i="1" s="1"/>
  <c r="AW9" i="1" s="1"/>
  <c r="AS9" i="1" s="1"/>
  <c r="BC9" i="1"/>
  <c r="BA9" i="1" s="1"/>
  <c r="BF9" i="1" s="1"/>
  <c r="BB9" i="1" s="1"/>
  <c r="BL9" i="1"/>
  <c r="BJ9" i="1" s="1"/>
  <c r="BO9" i="1" s="1"/>
  <c r="BK9" i="1" s="1"/>
  <c r="BU9" i="1"/>
  <c r="BS9" i="1" s="1"/>
  <c r="BX9" i="1" s="1"/>
  <c r="BT9" i="1" s="1"/>
  <c r="CD9" i="1"/>
  <c r="CB9" i="1" s="1"/>
  <c r="CG9" i="1" s="1"/>
  <c r="CC9" i="1" s="1"/>
  <c r="CM9" i="1"/>
  <c r="CK9" i="1" s="1"/>
  <c r="CP9" i="1" s="1"/>
  <c r="CL9" i="1" s="1"/>
  <c r="CV9" i="1"/>
  <c r="CT9" i="1" s="1"/>
  <c r="CY9" i="1" s="1"/>
  <c r="CU9" i="1" s="1"/>
  <c r="DE9" i="1"/>
  <c r="DC9" i="1" s="1"/>
  <c r="DH9" i="1" s="1"/>
  <c r="DD9" i="1" s="1"/>
  <c r="DD12" i="1" s="1"/>
  <c r="DW9" i="1"/>
  <c r="DU9" i="1" s="1"/>
  <c r="DZ9" i="1" s="1"/>
  <c r="DV9" i="1" s="1"/>
  <c r="DV12" i="1" s="1"/>
  <c r="EG9" i="1"/>
  <c r="E9" i="1" s="1"/>
  <c r="A10" i="1"/>
  <c r="H10" i="1"/>
  <c r="N10" i="1" s="1"/>
  <c r="I10" i="1" s="1"/>
  <c r="S10" i="1"/>
  <c r="Q10" i="1" s="1"/>
  <c r="W10" i="1" s="1"/>
  <c r="R10" i="1" s="1"/>
  <c r="AK10" i="1"/>
  <c r="AI10" i="1" s="1"/>
  <c r="AO10" i="1" s="1"/>
  <c r="AJ10" i="1" s="1"/>
  <c r="AR10" i="1"/>
  <c r="AX10" i="1" s="1"/>
  <c r="AS10" i="1" s="1"/>
  <c r="BC10" i="1"/>
  <c r="BA10" i="1" s="1"/>
  <c r="BG10" i="1" s="1"/>
  <c r="BB10" i="1" s="1"/>
  <c r="BU10" i="1"/>
  <c r="BS10" i="1" s="1"/>
  <c r="BY10" i="1" s="1"/>
  <c r="BT10" i="1" s="1"/>
  <c r="CB10" i="1"/>
  <c r="CH10" i="1" s="1"/>
  <c r="CC10" i="1" s="1"/>
  <c r="CM10" i="1"/>
  <c r="CK10" i="1" s="1"/>
  <c r="CQ10" i="1" s="1"/>
  <c r="CL10" i="1" s="1"/>
  <c r="DE10" i="1"/>
  <c r="DC10" i="1" s="1"/>
  <c r="DI10" i="1" s="1"/>
  <c r="DD10" i="1" s="1"/>
  <c r="DL10" i="1"/>
  <c r="DR10" i="1" s="1"/>
  <c r="DM10" i="1" s="1"/>
  <c r="DW10" i="1"/>
  <c r="DU10" i="1" s="1"/>
  <c r="EA10" i="1" s="1"/>
  <c r="DV10" i="1" s="1"/>
  <c r="EH10" i="1"/>
  <c r="E10" i="1" s="1"/>
  <c r="A11" i="1"/>
  <c r="A43" i="12" s="1"/>
  <c r="D11" i="1"/>
  <c r="S11" i="1"/>
  <c r="AB11" i="1"/>
  <c r="AC11" i="1" s="1"/>
  <c r="Y11" i="1" s="1"/>
  <c r="AK11" i="1"/>
  <c r="BC11" i="1"/>
  <c r="BL11" i="1"/>
  <c r="BM11" i="1" s="1"/>
  <c r="BI11" i="1" s="1"/>
  <c r="BU11" i="1"/>
  <c r="CM11" i="1"/>
  <c r="CV11" i="1"/>
  <c r="CW11" i="1" s="1"/>
  <c r="CS11" i="1" s="1"/>
  <c r="DE11" i="1"/>
  <c r="DW11" i="1"/>
  <c r="EF11" i="1"/>
  <c r="E11" i="1" s="1"/>
  <c r="A12" i="1"/>
  <c r="A14" i="1"/>
  <c r="I15" i="1"/>
  <c r="R15" i="1"/>
  <c r="AA15" i="1"/>
  <c r="AJ15" i="1"/>
  <c r="AS15" i="1"/>
  <c r="BB15" i="1"/>
  <c r="BK15" i="1"/>
  <c r="BT15" i="1"/>
  <c r="CC15" i="1"/>
  <c r="CL15" i="1"/>
  <c r="CU15" i="1"/>
  <c r="DD15" i="1"/>
  <c r="DM15" i="1"/>
  <c r="DV15" i="1"/>
  <c r="A18" i="1"/>
  <c r="E1" i="6"/>
  <c r="I1" i="6" s="1"/>
  <c r="R1" i="6"/>
  <c r="BT1" i="6"/>
  <c r="CL1" i="6"/>
  <c r="A3" i="6"/>
  <c r="A46" i="12" s="1"/>
  <c r="D3" i="6"/>
  <c r="EF3" i="6" s="1"/>
  <c r="E3" i="6" s="1"/>
  <c r="J3" i="6"/>
  <c r="S3" i="6"/>
  <c r="AK3" i="6"/>
  <c r="AT3" i="6"/>
  <c r="BC3" i="6"/>
  <c r="BU3" i="6"/>
  <c r="CD3" i="6"/>
  <c r="CM3" i="6"/>
  <c r="DE3" i="6"/>
  <c r="DN3" i="6"/>
  <c r="DW3" i="6"/>
  <c r="EI3" i="6"/>
  <c r="A4" i="6"/>
  <c r="A47" i="12" s="1"/>
  <c r="S4" i="6"/>
  <c r="Q4" i="6" s="1"/>
  <c r="W4" i="6" s="1"/>
  <c r="R4" i="6" s="1"/>
  <c r="AB4" i="6"/>
  <c r="Z4" i="6" s="1"/>
  <c r="AF4" i="6" s="1"/>
  <c r="AA4" i="6" s="1"/>
  <c r="AK4" i="6"/>
  <c r="AI4" i="6" s="1"/>
  <c r="AO4" i="6" s="1"/>
  <c r="AJ4" i="6" s="1"/>
  <c r="BC4" i="6"/>
  <c r="BA4" i="6" s="1"/>
  <c r="BG4" i="6" s="1"/>
  <c r="BB4" i="6" s="1"/>
  <c r="BL4" i="6"/>
  <c r="BJ4" i="6" s="1"/>
  <c r="BP4" i="6" s="1"/>
  <c r="BK4" i="6" s="1"/>
  <c r="BU4" i="6"/>
  <c r="BS4" i="6" s="1"/>
  <c r="BY4" i="6" s="1"/>
  <c r="BT4" i="6" s="1"/>
  <c r="CM4" i="6"/>
  <c r="CK4" i="6" s="1"/>
  <c r="CQ4" i="6" s="1"/>
  <c r="CL4" i="6" s="1"/>
  <c r="CV4" i="6"/>
  <c r="CT4" i="6" s="1"/>
  <c r="CZ4" i="6" s="1"/>
  <c r="CU4" i="6" s="1"/>
  <c r="DE4" i="6"/>
  <c r="DC4" i="6" s="1"/>
  <c r="DI4" i="6" s="1"/>
  <c r="DD4" i="6" s="1"/>
  <c r="DW4" i="6"/>
  <c r="DU4" i="6" s="1"/>
  <c r="EA4" i="6" s="1"/>
  <c r="DV4" i="6" s="1"/>
  <c r="EH4" i="6"/>
  <c r="E4" i="6" s="1"/>
  <c r="A5" i="6"/>
  <c r="A48" i="12" s="1"/>
  <c r="M5" i="6"/>
  <c r="I5" i="6" s="1"/>
  <c r="S5" i="6"/>
  <c r="Q5" i="6" s="1"/>
  <c r="V5" i="6" s="1"/>
  <c r="R5" i="6" s="1"/>
  <c r="AK5" i="6"/>
  <c r="AI5" i="6" s="1"/>
  <c r="AN5" i="6"/>
  <c r="AJ5" i="6" s="1"/>
  <c r="AW5" i="6"/>
  <c r="AS5" i="6" s="1"/>
  <c r="BC5" i="6"/>
  <c r="BA5" i="6" s="1"/>
  <c r="BF5" i="6" s="1"/>
  <c r="BB5" i="6" s="1"/>
  <c r="BU5" i="6"/>
  <c r="BS5" i="6" s="1"/>
  <c r="BX5" i="6" s="1"/>
  <c r="BT5" i="6" s="1"/>
  <c r="CG5" i="6"/>
  <c r="CC5" i="6" s="1"/>
  <c r="CM5" i="6"/>
  <c r="CK5" i="6" s="1"/>
  <c r="CP5" i="6" s="1"/>
  <c r="CL5" i="6" s="1"/>
  <c r="DE5" i="6"/>
  <c r="DC5" i="6" s="1"/>
  <c r="DH5" i="6" s="1"/>
  <c r="DD5" i="6" s="1"/>
  <c r="DQ5" i="6"/>
  <c r="DM5" i="6" s="1"/>
  <c r="DW5" i="6"/>
  <c r="DU5" i="6" s="1"/>
  <c r="DZ5" i="6" s="1"/>
  <c r="DV5" i="6" s="1"/>
  <c r="EG5" i="6"/>
  <c r="E5" i="6" s="1"/>
  <c r="A6" i="6"/>
  <c r="A49" i="12" s="1"/>
  <c r="AB6" i="6"/>
  <c r="Z6" i="6" s="1"/>
  <c r="AF6" i="6" s="1"/>
  <c r="AA6" i="6" s="1"/>
  <c r="AO6" i="6"/>
  <c r="AJ6" i="6" s="1"/>
  <c r="BL6" i="6"/>
  <c r="BJ6" i="6" s="1"/>
  <c r="BP6" i="6" s="1"/>
  <c r="BK6" i="6" s="1"/>
  <c r="BY6" i="6"/>
  <c r="BT6" i="6" s="1"/>
  <c r="CV6" i="6"/>
  <c r="CT6" i="6" s="1"/>
  <c r="CZ6" i="6" s="1"/>
  <c r="CU6" i="6" s="1"/>
  <c r="DI6" i="6"/>
  <c r="DD6" i="6" s="1"/>
  <c r="EA6" i="6"/>
  <c r="DV6" i="6" s="1"/>
  <c r="EH6" i="6"/>
  <c r="E6" i="6" s="1"/>
  <c r="EI6" i="6"/>
  <c r="A7" i="6"/>
  <c r="A50" i="12" s="1"/>
  <c r="D7" i="6"/>
  <c r="EF7" i="6" s="1"/>
  <c r="E7" i="6" s="1"/>
  <c r="J7" i="6"/>
  <c r="S7" i="6"/>
  <c r="T7" i="6" s="1"/>
  <c r="AK7" i="6"/>
  <c r="AT7" i="6"/>
  <c r="BC7" i="6"/>
  <c r="BU7" i="6"/>
  <c r="CD7" i="6"/>
  <c r="CM7" i="6"/>
  <c r="CN7" i="6" s="1"/>
  <c r="DE7" i="6"/>
  <c r="DF7" i="6" s="1"/>
  <c r="DN7" i="6"/>
  <c r="DW7" i="6"/>
  <c r="A8" i="6"/>
  <c r="A51" i="12" s="1"/>
  <c r="J8" i="6"/>
  <c r="S8" i="6"/>
  <c r="AB8" i="6"/>
  <c r="AK8" i="6"/>
  <c r="AT8" i="6"/>
  <c r="BC8" i="6"/>
  <c r="BL8" i="6"/>
  <c r="BU8" i="6"/>
  <c r="CD8" i="6"/>
  <c r="CM8" i="6"/>
  <c r="CV8" i="6"/>
  <c r="DE8" i="6"/>
  <c r="DN8" i="6"/>
  <c r="DW8" i="6"/>
  <c r="J9" i="6"/>
  <c r="S9" i="6"/>
  <c r="AB9" i="6"/>
  <c r="AK9" i="6"/>
  <c r="AT9" i="6"/>
  <c r="BC9" i="6"/>
  <c r="BL9" i="6"/>
  <c r="BU9" i="6"/>
  <c r="CD9" i="6"/>
  <c r="CM9" i="6"/>
  <c r="CV9" i="6"/>
  <c r="DE9" i="6"/>
  <c r="DN9" i="6"/>
  <c r="DW9" i="6"/>
  <c r="A10" i="6"/>
  <c r="A53" i="12" s="1"/>
  <c r="D10" i="6"/>
  <c r="J10" i="6"/>
  <c r="S10" i="6"/>
  <c r="AB10" i="6"/>
  <c r="AC10" i="6" s="1"/>
  <c r="Z10" i="6" s="1"/>
  <c r="AT10" i="6"/>
  <c r="BC10" i="6"/>
  <c r="BD10" i="6"/>
  <c r="BL10" i="6"/>
  <c r="CD10" i="6"/>
  <c r="CM10" i="6"/>
  <c r="CV10" i="6"/>
  <c r="DN10" i="6"/>
  <c r="DW10" i="6"/>
  <c r="A11" i="6"/>
  <c r="J11" i="6"/>
  <c r="H11" i="6" s="1"/>
  <c r="M11" i="6" s="1"/>
  <c r="I11" i="6" s="1"/>
  <c r="AB11" i="6"/>
  <c r="Z11" i="6" s="1"/>
  <c r="AE11" i="6" s="1"/>
  <c r="AA11" i="6" s="1"/>
  <c r="AK11" i="6"/>
  <c r="AI11" i="6" s="1"/>
  <c r="AN11" i="6" s="1"/>
  <c r="AJ11" i="6" s="1"/>
  <c r="AT11" i="6"/>
  <c r="AR11" i="6" s="1"/>
  <c r="AW11" i="6" s="1"/>
  <c r="AS11" i="6" s="1"/>
  <c r="BL11" i="6"/>
  <c r="BJ11" i="6" s="1"/>
  <c r="BO11" i="6" s="1"/>
  <c r="BK11" i="6" s="1"/>
  <c r="BU11" i="6"/>
  <c r="BS11" i="6" s="1"/>
  <c r="BX11" i="6" s="1"/>
  <c r="BT11" i="6" s="1"/>
  <c r="CD11" i="6"/>
  <c r="CB11" i="6" s="1"/>
  <c r="CG11" i="6" s="1"/>
  <c r="CC11" i="6" s="1"/>
  <c r="CV11" i="6"/>
  <c r="CT11" i="6" s="1"/>
  <c r="CY11" i="6" s="1"/>
  <c r="CU11" i="6" s="1"/>
  <c r="DE11" i="6"/>
  <c r="DC11" i="6" s="1"/>
  <c r="DH11" i="6" s="1"/>
  <c r="DD11" i="6" s="1"/>
  <c r="DN11" i="6"/>
  <c r="DL11" i="6" s="1"/>
  <c r="DQ11" i="6" s="1"/>
  <c r="DM11" i="6" s="1"/>
  <c r="EG11" i="6"/>
  <c r="E11" i="6" s="1"/>
  <c r="A12" i="6"/>
  <c r="J12" i="6"/>
  <c r="H12" i="6" s="1"/>
  <c r="N12" i="6" s="1"/>
  <c r="I12" i="6" s="1"/>
  <c r="S12" i="6"/>
  <c r="Q12" i="6" s="1"/>
  <c r="W12" i="6" s="1"/>
  <c r="R12" i="6" s="1"/>
  <c r="AB12" i="6"/>
  <c r="Z12" i="6" s="1"/>
  <c r="AF12" i="6" s="1"/>
  <c r="AA12" i="6" s="1"/>
  <c r="AT12" i="6"/>
  <c r="AR12" i="6" s="1"/>
  <c r="AX12" i="6" s="1"/>
  <c r="AS12" i="6" s="1"/>
  <c r="BC12" i="6"/>
  <c r="BA12" i="6" s="1"/>
  <c r="BG12" i="6" s="1"/>
  <c r="BB12" i="6" s="1"/>
  <c r="BL12" i="6"/>
  <c r="BJ12" i="6" s="1"/>
  <c r="BP12" i="6" s="1"/>
  <c r="BK12" i="6" s="1"/>
  <c r="CD12" i="6"/>
  <c r="CB12" i="6" s="1"/>
  <c r="CH12" i="6" s="1"/>
  <c r="CC12" i="6" s="1"/>
  <c r="CM12" i="6"/>
  <c r="CK12" i="6" s="1"/>
  <c r="CQ12" i="6" s="1"/>
  <c r="CL12" i="6" s="1"/>
  <c r="CV12" i="6"/>
  <c r="CT12" i="6" s="1"/>
  <c r="CZ12" i="6" s="1"/>
  <c r="CU12" i="6" s="1"/>
  <c r="DN12" i="6"/>
  <c r="DL12" i="6" s="1"/>
  <c r="DR12" i="6" s="1"/>
  <c r="DM12" i="6" s="1"/>
  <c r="DW12" i="6"/>
  <c r="DU12" i="6" s="1"/>
  <c r="EA12" i="6" s="1"/>
  <c r="DV12" i="6" s="1"/>
  <c r="EH12" i="6"/>
  <c r="E12" i="6" s="1"/>
  <c r="A13" i="6"/>
  <c r="J13" i="6"/>
  <c r="H13" i="6" s="1"/>
  <c r="M13" i="6" s="1"/>
  <c r="I13" i="6" s="1"/>
  <c r="AB13" i="6"/>
  <c r="Z13" i="6" s="1"/>
  <c r="AE13" i="6" s="1"/>
  <c r="AA13" i="6" s="1"/>
  <c r="AK13" i="6"/>
  <c r="AI13" i="6" s="1"/>
  <c r="AN13" i="6" s="1"/>
  <c r="AJ13" i="6" s="1"/>
  <c r="AT13" i="6"/>
  <c r="AR13" i="6" s="1"/>
  <c r="AW13" i="6" s="1"/>
  <c r="AS13" i="6" s="1"/>
  <c r="BL13" i="6"/>
  <c r="BJ13" i="6" s="1"/>
  <c r="BO13" i="6" s="1"/>
  <c r="BK13" i="6" s="1"/>
  <c r="BU13" i="6"/>
  <c r="BS13" i="6" s="1"/>
  <c r="BX13" i="6" s="1"/>
  <c r="BT13" i="6" s="1"/>
  <c r="CD13" i="6"/>
  <c r="CB13" i="6" s="1"/>
  <c r="CG13" i="6" s="1"/>
  <c r="CC13" i="6" s="1"/>
  <c r="CV13" i="6"/>
  <c r="CT13" i="6" s="1"/>
  <c r="CY13" i="6" s="1"/>
  <c r="CU13" i="6" s="1"/>
  <c r="DE13" i="6"/>
  <c r="DC13" i="6" s="1"/>
  <c r="DH13" i="6" s="1"/>
  <c r="DD13" i="6" s="1"/>
  <c r="DN13" i="6"/>
  <c r="DL13" i="6" s="1"/>
  <c r="DQ13" i="6" s="1"/>
  <c r="DM13" i="6" s="1"/>
  <c r="EG13" i="6"/>
  <c r="E13" i="6" s="1"/>
  <c r="A14" i="6"/>
  <c r="D14" i="6"/>
  <c r="EF14" i="6" s="1"/>
  <c r="E14" i="6" s="1"/>
  <c r="J14" i="6"/>
  <c r="S14" i="6"/>
  <c r="AB14" i="6"/>
  <c r="AT14" i="6"/>
  <c r="BC14" i="6"/>
  <c r="BL14" i="6"/>
  <c r="CD14" i="6"/>
  <c r="CM14" i="6"/>
  <c r="CV14" i="6"/>
  <c r="DN14" i="6"/>
  <c r="DW14" i="6"/>
  <c r="A15" i="6"/>
  <c r="A17" i="6"/>
  <c r="I18" i="6"/>
  <c r="R18" i="6"/>
  <c r="AA18" i="6"/>
  <c r="AJ18" i="6"/>
  <c r="AS18" i="6"/>
  <c r="BB18" i="6"/>
  <c r="BK18" i="6"/>
  <c r="BT18" i="6"/>
  <c r="CC18" i="6"/>
  <c r="CL18" i="6"/>
  <c r="CU18" i="6"/>
  <c r="DD18" i="6"/>
  <c r="DM18" i="6"/>
  <c r="DV18" i="6"/>
  <c r="A21" i="6"/>
  <c r="E1" i="5"/>
  <c r="A3" i="5"/>
  <c r="A60" i="12" s="1"/>
  <c r="D3" i="5"/>
  <c r="EF3" i="5" s="1"/>
  <c r="E3" i="5" s="1"/>
  <c r="J3" i="5"/>
  <c r="S3" i="5"/>
  <c r="AB3" i="5"/>
  <c r="AK3" i="5"/>
  <c r="AL3" i="5" s="1"/>
  <c r="AT3" i="5"/>
  <c r="BC3" i="5"/>
  <c r="BL3" i="5"/>
  <c r="BU3" i="5"/>
  <c r="BV3" i="5" s="1"/>
  <c r="CD3" i="5"/>
  <c r="CM3" i="5"/>
  <c r="CV3" i="5"/>
  <c r="DE3" i="5"/>
  <c r="DN3" i="5"/>
  <c r="DW3" i="5"/>
  <c r="EI3" i="5"/>
  <c r="A4" i="5"/>
  <c r="EI4" i="5" s="1"/>
  <c r="J4" i="5"/>
  <c r="H4" i="5" s="1"/>
  <c r="M4" i="5" s="1"/>
  <c r="I4" i="5" s="1"/>
  <c r="AB4" i="5"/>
  <c r="Z4" i="5" s="1"/>
  <c r="AE4" i="5" s="1"/>
  <c r="AA4" i="5" s="1"/>
  <c r="AK4" i="5"/>
  <c r="AI4" i="5" s="1"/>
  <c r="AN4" i="5" s="1"/>
  <c r="AJ4" i="5" s="1"/>
  <c r="AT4" i="5"/>
  <c r="AR4" i="5" s="1"/>
  <c r="AW4" i="5" s="1"/>
  <c r="AS4" i="5" s="1"/>
  <c r="BL4" i="5"/>
  <c r="BJ4" i="5" s="1"/>
  <c r="BO4" i="5" s="1"/>
  <c r="BK4" i="5" s="1"/>
  <c r="BU4" i="5"/>
  <c r="BS4" i="5" s="1"/>
  <c r="BX4" i="5" s="1"/>
  <c r="BT4" i="5" s="1"/>
  <c r="CD4" i="5"/>
  <c r="CB4" i="5" s="1"/>
  <c r="CG4" i="5" s="1"/>
  <c r="CC4" i="5" s="1"/>
  <c r="CV4" i="5"/>
  <c r="CT4" i="5" s="1"/>
  <c r="CY4" i="5" s="1"/>
  <c r="CU4" i="5" s="1"/>
  <c r="DE4" i="5"/>
  <c r="DC4" i="5" s="1"/>
  <c r="DH4" i="5" s="1"/>
  <c r="DD4" i="5" s="1"/>
  <c r="DN4" i="5"/>
  <c r="DL4" i="5" s="1"/>
  <c r="DQ4" i="5" s="1"/>
  <c r="DM4" i="5" s="1"/>
  <c r="EG4" i="5"/>
  <c r="E4" i="5" s="1"/>
  <c r="A5" i="5"/>
  <c r="A62" i="12" s="1"/>
  <c r="D5" i="5"/>
  <c r="EF5" i="5" s="1"/>
  <c r="E5" i="5" s="1"/>
  <c r="J5" i="5"/>
  <c r="S5" i="5"/>
  <c r="AB5" i="5"/>
  <c r="AT5" i="5"/>
  <c r="BC5" i="5"/>
  <c r="BL5" i="5"/>
  <c r="CD5" i="5"/>
  <c r="CM5" i="5"/>
  <c r="CV5" i="5"/>
  <c r="DN5" i="5"/>
  <c r="DW5" i="5"/>
  <c r="A6" i="5"/>
  <c r="A63" i="12" s="1"/>
  <c r="D6" i="5"/>
  <c r="EF6" i="5" s="1"/>
  <c r="E6" i="5" s="1"/>
  <c r="J6" i="5"/>
  <c r="S6" i="5"/>
  <c r="AB6" i="5"/>
  <c r="AK6" i="5"/>
  <c r="AL6" i="5" s="1"/>
  <c r="AT6" i="5"/>
  <c r="BC6" i="5"/>
  <c r="BL6" i="5"/>
  <c r="BU6" i="5"/>
  <c r="CD6" i="5"/>
  <c r="CM6" i="5"/>
  <c r="CV6" i="5"/>
  <c r="DE6" i="5"/>
  <c r="DF6" i="5" s="1"/>
  <c r="DN6" i="5"/>
  <c r="DW6" i="5"/>
  <c r="EI6" i="5"/>
  <c r="A7" i="5"/>
  <c r="J7" i="5"/>
  <c r="H7" i="5" s="1"/>
  <c r="N7" i="5" s="1"/>
  <c r="I7" i="5" s="1"/>
  <c r="AB7" i="5"/>
  <c r="Z7" i="5" s="1"/>
  <c r="AF7" i="5" s="1"/>
  <c r="AA7" i="5" s="1"/>
  <c r="AK7" i="5"/>
  <c r="AI7" i="5" s="1"/>
  <c r="AO7" i="5" s="1"/>
  <c r="AJ7" i="5" s="1"/>
  <c r="AT7" i="5"/>
  <c r="AR7" i="5" s="1"/>
  <c r="AX7" i="5" s="1"/>
  <c r="AS7" i="5" s="1"/>
  <c r="BL7" i="5"/>
  <c r="BJ7" i="5" s="1"/>
  <c r="BP7" i="5" s="1"/>
  <c r="BK7" i="5" s="1"/>
  <c r="BU7" i="5"/>
  <c r="BS7" i="5" s="1"/>
  <c r="BY7" i="5" s="1"/>
  <c r="BT7" i="5" s="1"/>
  <c r="CD7" i="5"/>
  <c r="CB7" i="5" s="1"/>
  <c r="CH7" i="5" s="1"/>
  <c r="CC7" i="5" s="1"/>
  <c r="CV7" i="5"/>
  <c r="CT7" i="5" s="1"/>
  <c r="CZ7" i="5" s="1"/>
  <c r="CU7" i="5" s="1"/>
  <c r="DE7" i="5"/>
  <c r="DC7" i="5" s="1"/>
  <c r="DI7" i="5" s="1"/>
  <c r="DD7" i="5" s="1"/>
  <c r="DN7" i="5"/>
  <c r="DL7" i="5" s="1"/>
  <c r="DR7" i="5" s="1"/>
  <c r="DM7" i="5" s="1"/>
  <c r="EH7" i="5"/>
  <c r="E7" i="5" s="1"/>
  <c r="A8" i="5"/>
  <c r="A65" i="12" s="1"/>
  <c r="D8" i="5"/>
  <c r="EF8" i="5" s="1"/>
  <c r="E8" i="5" s="1"/>
  <c r="J8" i="5"/>
  <c r="K8" i="5" s="1"/>
  <c r="S8" i="5"/>
  <c r="AB8" i="5"/>
  <c r="AT8" i="5"/>
  <c r="BC8" i="5"/>
  <c r="BL8" i="5"/>
  <c r="BM8" i="5" s="1"/>
  <c r="CD8" i="5"/>
  <c r="CM8" i="5"/>
  <c r="CV8" i="5"/>
  <c r="CW8" i="5" s="1"/>
  <c r="DN8" i="5"/>
  <c r="DW8" i="5"/>
  <c r="EI8" i="5"/>
  <c r="A9" i="5"/>
  <c r="A66" i="12" s="1"/>
  <c r="J9" i="5"/>
  <c r="J21" i="5" s="1"/>
  <c r="S9" i="5"/>
  <c r="AB9" i="5"/>
  <c r="AK9" i="5"/>
  <c r="AT9" i="5"/>
  <c r="BC9" i="5"/>
  <c r="BL9" i="5"/>
  <c r="BU9" i="5"/>
  <c r="CD9" i="5"/>
  <c r="CM9" i="5"/>
  <c r="CV9" i="5"/>
  <c r="DE9" i="5"/>
  <c r="DN9" i="5"/>
  <c r="DW9" i="5"/>
  <c r="J10" i="5"/>
  <c r="S10" i="5"/>
  <c r="AB10" i="5"/>
  <c r="AK10" i="5"/>
  <c r="AT10" i="5"/>
  <c r="BC10" i="5"/>
  <c r="BL10" i="5"/>
  <c r="BU10" i="5"/>
  <c r="CD10" i="5"/>
  <c r="CM10" i="5"/>
  <c r="CV10" i="5"/>
  <c r="DE10" i="5"/>
  <c r="DN10" i="5"/>
  <c r="DW10" i="5"/>
  <c r="A11" i="5"/>
  <c r="A68" i="12" s="1"/>
  <c r="D11" i="5"/>
  <c r="S11" i="5"/>
  <c r="T11" i="5"/>
  <c r="AB11" i="5"/>
  <c r="AC11" i="5" s="1"/>
  <c r="Z11" i="5" s="1"/>
  <c r="AK11" i="5"/>
  <c r="BC11" i="5"/>
  <c r="BD11" i="5" s="1"/>
  <c r="BL11" i="5"/>
  <c r="BM11" i="5" s="1"/>
  <c r="BJ11" i="5" s="1"/>
  <c r="BU11" i="5"/>
  <c r="CM11" i="5"/>
  <c r="CN11" i="5" s="1"/>
  <c r="CV11" i="5"/>
  <c r="CW11" i="5" s="1"/>
  <c r="CT11" i="5" s="1"/>
  <c r="DE11" i="5"/>
  <c r="DF11" i="5" s="1"/>
  <c r="DW11" i="5"/>
  <c r="DX11" i="5" s="1"/>
  <c r="EF11" i="5"/>
  <c r="E11" i="5" s="1"/>
  <c r="A12" i="5"/>
  <c r="J12" i="5"/>
  <c r="H12" i="5" s="1"/>
  <c r="M12" i="5" s="1"/>
  <c r="I12" i="5" s="1"/>
  <c r="S12" i="5"/>
  <c r="Q12" i="5" s="1"/>
  <c r="V12" i="5" s="1"/>
  <c r="R12" i="5" s="1"/>
  <c r="AK12" i="5"/>
  <c r="AI12" i="5" s="1"/>
  <c r="AN12" i="5" s="1"/>
  <c r="AJ12" i="5" s="1"/>
  <c r="AT12" i="5"/>
  <c r="AR12" i="5" s="1"/>
  <c r="AW12" i="5" s="1"/>
  <c r="AS12" i="5" s="1"/>
  <c r="BC12" i="5"/>
  <c r="BA12" i="5" s="1"/>
  <c r="BF12" i="5" s="1"/>
  <c r="BB12" i="5" s="1"/>
  <c r="BU12" i="5"/>
  <c r="BS12" i="5" s="1"/>
  <c r="BX12" i="5" s="1"/>
  <c r="BT12" i="5" s="1"/>
  <c r="CD12" i="5"/>
  <c r="CB12" i="5" s="1"/>
  <c r="CG12" i="5" s="1"/>
  <c r="CC12" i="5" s="1"/>
  <c r="CM12" i="5"/>
  <c r="CK12" i="5" s="1"/>
  <c r="CP12" i="5" s="1"/>
  <c r="CL12" i="5" s="1"/>
  <c r="DE12" i="5"/>
  <c r="DC12" i="5" s="1"/>
  <c r="DH12" i="5" s="1"/>
  <c r="DD12" i="5" s="1"/>
  <c r="DN12" i="5"/>
  <c r="DL12" i="5" s="1"/>
  <c r="DQ12" i="5" s="1"/>
  <c r="DM12" i="5" s="1"/>
  <c r="DW12" i="5"/>
  <c r="DU12" i="5" s="1"/>
  <c r="DZ12" i="5" s="1"/>
  <c r="DV12" i="5" s="1"/>
  <c r="EG12" i="5"/>
  <c r="E12" i="5" s="1"/>
  <c r="A13" i="5"/>
  <c r="A70" i="12" s="1"/>
  <c r="D13" i="5"/>
  <c r="Q13" i="5"/>
  <c r="S13" i="5"/>
  <c r="T13" i="5" s="1"/>
  <c r="U13" i="5" s="1"/>
  <c r="R13" i="5" s="1"/>
  <c r="AB13" i="5"/>
  <c r="AC13" i="5"/>
  <c r="AK13" i="5"/>
  <c r="AL13" i="5" s="1"/>
  <c r="BC13" i="5"/>
  <c r="BD13" i="5" s="1"/>
  <c r="BA13" i="5" s="1"/>
  <c r="BL13" i="5"/>
  <c r="BM13" i="5" s="1"/>
  <c r="BU13" i="5"/>
  <c r="BV13" i="5" s="1"/>
  <c r="CM13" i="5"/>
  <c r="CV13" i="5"/>
  <c r="CW13" i="5" s="1"/>
  <c r="DE13" i="5"/>
  <c r="DW13" i="5"/>
  <c r="DX13" i="5" s="1"/>
  <c r="DY13" i="5" s="1"/>
  <c r="DV13" i="5" s="1"/>
  <c r="EF13" i="5"/>
  <c r="E13" i="5" s="1"/>
  <c r="A14" i="5"/>
  <c r="A71" i="12" s="1"/>
  <c r="J14" i="5"/>
  <c r="H14" i="5" s="1"/>
  <c r="N14" i="5" s="1"/>
  <c r="I14" i="5" s="1"/>
  <c r="S14" i="5"/>
  <c r="Q14" i="5" s="1"/>
  <c r="W14" i="5" s="1"/>
  <c r="R14" i="5" s="1"/>
  <c r="AK14" i="5"/>
  <c r="AI14" i="5" s="1"/>
  <c r="AO14" i="5"/>
  <c r="AJ14" i="5" s="1"/>
  <c r="AT14" i="5"/>
  <c r="AR14" i="5" s="1"/>
  <c r="AX14" i="5" s="1"/>
  <c r="AS14" i="5" s="1"/>
  <c r="BC14" i="5"/>
  <c r="BA14" i="5" s="1"/>
  <c r="BG14" i="5" s="1"/>
  <c r="BB14" i="5" s="1"/>
  <c r="BU14" i="5"/>
  <c r="BS14" i="5" s="1"/>
  <c r="BY14" i="5" s="1"/>
  <c r="BT14" i="5" s="1"/>
  <c r="CD14" i="5"/>
  <c r="CB14" i="5" s="1"/>
  <c r="CH14" i="5" s="1"/>
  <c r="CC14" i="5" s="1"/>
  <c r="CM14" i="5"/>
  <c r="CK14" i="5" s="1"/>
  <c r="CQ14" i="5" s="1"/>
  <c r="CL14" i="5" s="1"/>
  <c r="DE14" i="5"/>
  <c r="DC14" i="5" s="1"/>
  <c r="DI14" i="5"/>
  <c r="DD14" i="5" s="1"/>
  <c r="DN14" i="5"/>
  <c r="DL14" i="5" s="1"/>
  <c r="DR14" i="5" s="1"/>
  <c r="DM14" i="5" s="1"/>
  <c r="DW14" i="5"/>
  <c r="DU14" i="5" s="1"/>
  <c r="EA14" i="5" s="1"/>
  <c r="DV14" i="5" s="1"/>
  <c r="EH14" i="5"/>
  <c r="E14" i="5" s="1"/>
  <c r="EI14" i="5"/>
  <c r="A15" i="5"/>
  <c r="A72" i="12" s="1"/>
  <c r="D15" i="5"/>
  <c r="S15" i="5"/>
  <c r="AK15" i="5"/>
  <c r="BC15" i="5"/>
  <c r="BU15" i="5"/>
  <c r="CM15" i="5"/>
  <c r="DE15" i="5"/>
  <c r="DW15" i="5"/>
  <c r="A16" i="5"/>
  <c r="A73" i="12" s="1"/>
  <c r="D16" i="5"/>
  <c r="AC16" i="5" s="1"/>
  <c r="J16" i="5"/>
  <c r="S16" i="5"/>
  <c r="AB16" i="5"/>
  <c r="AK16" i="5"/>
  <c r="AL16" i="5" s="1"/>
  <c r="AT16" i="5"/>
  <c r="BC16" i="5"/>
  <c r="BL16" i="5"/>
  <c r="BU16" i="5"/>
  <c r="BV16" i="5" s="1"/>
  <c r="CD16" i="5"/>
  <c r="CM16" i="5"/>
  <c r="CV16" i="5"/>
  <c r="CW16" i="5"/>
  <c r="DE16" i="5"/>
  <c r="DN16" i="5"/>
  <c r="DW16" i="5"/>
  <c r="EF16" i="5"/>
  <c r="E16" i="5" s="1"/>
  <c r="A17" i="5"/>
  <c r="J17" i="5"/>
  <c r="H17" i="5" s="1"/>
  <c r="N17" i="5" s="1"/>
  <c r="I17" i="5" s="1"/>
  <c r="S17" i="5"/>
  <c r="Q17" i="5" s="1"/>
  <c r="W17" i="5" s="1"/>
  <c r="R17" i="5" s="1"/>
  <c r="AK17" i="5"/>
  <c r="AI17" i="5" s="1"/>
  <c r="AO17" i="5" s="1"/>
  <c r="AJ17" i="5" s="1"/>
  <c r="AT17" i="5"/>
  <c r="AR17" i="5" s="1"/>
  <c r="AX17" i="5" s="1"/>
  <c r="AS17" i="5" s="1"/>
  <c r="BC17" i="5"/>
  <c r="BA17" i="5" s="1"/>
  <c r="BG17" i="5" s="1"/>
  <c r="BB17" i="5" s="1"/>
  <c r="BU17" i="5"/>
  <c r="BS17" i="5" s="1"/>
  <c r="BY17" i="5" s="1"/>
  <c r="BT17" i="5" s="1"/>
  <c r="CD17" i="5"/>
  <c r="CB17" i="5" s="1"/>
  <c r="CH17" i="5" s="1"/>
  <c r="CC17" i="5" s="1"/>
  <c r="CM17" i="5"/>
  <c r="CK17" i="5" s="1"/>
  <c r="CQ17" i="5" s="1"/>
  <c r="CL17" i="5" s="1"/>
  <c r="DE17" i="5"/>
  <c r="DC17" i="5" s="1"/>
  <c r="DI17" i="5"/>
  <c r="DD17" i="5" s="1"/>
  <c r="DN17" i="5"/>
  <c r="DL17" i="5" s="1"/>
  <c r="DR17" i="5" s="1"/>
  <c r="DM17" i="5" s="1"/>
  <c r="DW17" i="5"/>
  <c r="DU17" i="5" s="1"/>
  <c r="EA17" i="5" s="1"/>
  <c r="DV17" i="5" s="1"/>
  <c r="EH17" i="5"/>
  <c r="E17" i="5" s="1"/>
  <c r="A18" i="5"/>
  <c r="A75" i="12" s="1"/>
  <c r="D18" i="5"/>
  <c r="EF18" i="5" s="1"/>
  <c r="E18" i="5" s="1"/>
  <c r="S18" i="5"/>
  <c r="AB18" i="5"/>
  <c r="AK18" i="5"/>
  <c r="AL18" i="5" s="1"/>
  <c r="AH18" i="5" s="1"/>
  <c r="BC18" i="5"/>
  <c r="BL18" i="5"/>
  <c r="BU18" i="5"/>
  <c r="BV18" i="5" s="1"/>
  <c r="BR18" i="5" s="1"/>
  <c r="CM18" i="5"/>
  <c r="CV18" i="5"/>
  <c r="DE18" i="5"/>
  <c r="DF18" i="5" s="1"/>
  <c r="DW18" i="5"/>
  <c r="EI18" i="5"/>
  <c r="A19" i="5"/>
  <c r="A21" i="5"/>
  <c r="K21" i="5"/>
  <c r="I22" i="5"/>
  <c r="R22" i="5"/>
  <c r="AA22" i="5"/>
  <c r="AJ22" i="5"/>
  <c r="AS22" i="5"/>
  <c r="BB22" i="5"/>
  <c r="BK22" i="5"/>
  <c r="BT22" i="5"/>
  <c r="CC22" i="5"/>
  <c r="CL22" i="5"/>
  <c r="CU22" i="5"/>
  <c r="DD22" i="5"/>
  <c r="DM22" i="5"/>
  <c r="DV22" i="5"/>
  <c r="C24" i="5"/>
  <c r="C25" i="5"/>
  <c r="C26" i="5"/>
  <c r="A29" i="5"/>
  <c r="E1" i="7"/>
  <c r="BT1" i="7"/>
  <c r="A3" i="7"/>
  <c r="A78" i="12" s="1"/>
  <c r="D3" i="7"/>
  <c r="J3" i="7"/>
  <c r="S3" i="7"/>
  <c r="AK3" i="7"/>
  <c r="AT3" i="7"/>
  <c r="BC3" i="7"/>
  <c r="BU3" i="7"/>
  <c r="CD3" i="7"/>
  <c r="CM3" i="7"/>
  <c r="DE3" i="7"/>
  <c r="DN3" i="7"/>
  <c r="DW3" i="7"/>
  <c r="A4" i="7"/>
  <c r="S4" i="7"/>
  <c r="Q4" i="7" s="1"/>
  <c r="W4" i="7" s="1"/>
  <c r="AB4" i="7"/>
  <c r="Z4" i="7" s="1"/>
  <c r="AF4" i="7" s="1"/>
  <c r="AK4" i="7"/>
  <c r="AI4" i="7" s="1"/>
  <c r="AO4" i="7" s="1"/>
  <c r="BC4" i="7"/>
  <c r="BA4" i="7" s="1"/>
  <c r="BG4" i="7" s="1"/>
  <c r="BL4" i="7"/>
  <c r="BJ4" i="7" s="1"/>
  <c r="BP4" i="7" s="1"/>
  <c r="BU4" i="7"/>
  <c r="BS4" i="7" s="1"/>
  <c r="BY4" i="7" s="1"/>
  <c r="CM4" i="7"/>
  <c r="CK4" i="7" s="1"/>
  <c r="CQ4" i="7" s="1"/>
  <c r="CV4" i="7"/>
  <c r="CT4" i="7" s="1"/>
  <c r="CZ4" i="7" s="1"/>
  <c r="CU4" i="7" s="1"/>
  <c r="DE4" i="7"/>
  <c r="DC4" i="7" s="1"/>
  <c r="DI4" i="7" s="1"/>
  <c r="DD4" i="7" s="1"/>
  <c r="DW4" i="7"/>
  <c r="DU4" i="7" s="1"/>
  <c r="EA4" i="7" s="1"/>
  <c r="DV4" i="7" s="1"/>
  <c r="EH4" i="7"/>
  <c r="E4" i="7" s="1"/>
  <c r="A5" i="7"/>
  <c r="A80" i="12" s="1"/>
  <c r="D5" i="7"/>
  <c r="J5" i="7"/>
  <c r="S5" i="7"/>
  <c r="AK5" i="7"/>
  <c r="AL5" i="7" s="1"/>
  <c r="AT5" i="7"/>
  <c r="BC5" i="7"/>
  <c r="BU5" i="7"/>
  <c r="CD5" i="7"/>
  <c r="CM5" i="7"/>
  <c r="CV5" i="7"/>
  <c r="DE5" i="7"/>
  <c r="DN5" i="7"/>
  <c r="DW5" i="7"/>
  <c r="EI5" i="7"/>
  <c r="A6" i="7"/>
  <c r="S6" i="7"/>
  <c r="Q6" i="7" s="1"/>
  <c r="V6" i="7" s="1"/>
  <c r="R6" i="7" s="1"/>
  <c r="AB6" i="7"/>
  <c r="Z6" i="7" s="1"/>
  <c r="AE6" i="7" s="1"/>
  <c r="AK6" i="7"/>
  <c r="AI6" i="7" s="1"/>
  <c r="AN6" i="7" s="1"/>
  <c r="BC6" i="7"/>
  <c r="BA6" i="7" s="1"/>
  <c r="BF6" i="7" s="1"/>
  <c r="BB6" i="7" s="1"/>
  <c r="BL6" i="7"/>
  <c r="BJ6" i="7" s="1"/>
  <c r="BO6" i="7" s="1"/>
  <c r="BU6" i="7"/>
  <c r="BS6" i="7" s="1"/>
  <c r="BX6" i="7" s="1"/>
  <c r="BT6" i="7" s="1"/>
  <c r="CM6" i="7"/>
  <c r="CK6" i="7" s="1"/>
  <c r="CP6" i="7" s="1"/>
  <c r="CL6" i="7" s="1"/>
  <c r="CV6" i="7"/>
  <c r="CT6" i="7" s="1"/>
  <c r="CY6" i="7" s="1"/>
  <c r="CU6" i="7" s="1"/>
  <c r="DE6" i="7"/>
  <c r="DC6" i="7" s="1"/>
  <c r="DH6" i="7" s="1"/>
  <c r="DD6" i="7" s="1"/>
  <c r="DW6" i="7"/>
  <c r="DU6" i="7" s="1"/>
  <c r="DZ6" i="7" s="1"/>
  <c r="DV6" i="7" s="1"/>
  <c r="EG6" i="7"/>
  <c r="E6" i="7" s="1"/>
  <c r="A7" i="7"/>
  <c r="A82" i="12" s="1"/>
  <c r="D7" i="7"/>
  <c r="S7" i="7"/>
  <c r="AK7" i="7"/>
  <c r="BC7" i="7"/>
  <c r="BU7" i="7"/>
  <c r="CM7" i="7"/>
  <c r="DE7" i="7"/>
  <c r="DF7" i="7" s="1"/>
  <c r="DW7" i="7"/>
  <c r="A8" i="7"/>
  <c r="A83" i="12" s="1"/>
  <c r="D8" i="7"/>
  <c r="EF8" i="7" s="1"/>
  <c r="E8" i="7" s="1"/>
  <c r="AB8" i="7"/>
  <c r="BL8" i="7"/>
  <c r="CV8" i="7"/>
  <c r="EI8" i="7"/>
  <c r="A9" i="7"/>
  <c r="A84" i="12" s="1"/>
  <c r="J9" i="7"/>
  <c r="H9" i="7" s="1"/>
  <c r="N9" i="7" s="1"/>
  <c r="I9" i="7" s="1"/>
  <c r="S9" i="7"/>
  <c r="Q9" i="7" s="1"/>
  <c r="W9" i="7" s="1"/>
  <c r="R9" i="7" s="1"/>
  <c r="AK9" i="7"/>
  <c r="AI9" i="7" s="1"/>
  <c r="AO9" i="7" s="1"/>
  <c r="AJ9" i="7" s="1"/>
  <c r="AT9" i="7"/>
  <c r="AR9" i="7" s="1"/>
  <c r="AX9" i="7" s="1"/>
  <c r="AS9" i="7" s="1"/>
  <c r="BC9" i="7"/>
  <c r="BA9" i="7" s="1"/>
  <c r="BG9" i="7" s="1"/>
  <c r="BB9" i="7" s="1"/>
  <c r="BU9" i="7"/>
  <c r="BS9" i="7" s="1"/>
  <c r="BY9" i="7" s="1"/>
  <c r="BT9" i="7" s="1"/>
  <c r="CD9" i="7"/>
  <c r="CB9" i="7" s="1"/>
  <c r="CH9" i="7" s="1"/>
  <c r="CC9" i="7" s="1"/>
  <c r="CM9" i="7"/>
  <c r="CK9" i="7" s="1"/>
  <c r="CQ9" i="7" s="1"/>
  <c r="CL9" i="7" s="1"/>
  <c r="DE9" i="7"/>
  <c r="DC9" i="7" s="1"/>
  <c r="DI9" i="7" s="1"/>
  <c r="DD9" i="7" s="1"/>
  <c r="DN9" i="7"/>
  <c r="DL9" i="7" s="1"/>
  <c r="DR9" i="7" s="1"/>
  <c r="DM9" i="7" s="1"/>
  <c r="DW9" i="7"/>
  <c r="DU9" i="7" s="1"/>
  <c r="EA9" i="7" s="1"/>
  <c r="DV9" i="7" s="1"/>
  <c r="EH9" i="7"/>
  <c r="E9" i="7" s="1"/>
  <c r="EI9" i="7"/>
  <c r="A10" i="7"/>
  <c r="D10" i="7"/>
  <c r="EF10" i="7" s="1"/>
  <c r="E10" i="7" s="1"/>
  <c r="S10" i="7"/>
  <c r="T10" i="7" s="1"/>
  <c r="AB10" i="7"/>
  <c r="AC10" i="7" s="1"/>
  <c r="Z10" i="7" s="1"/>
  <c r="AK10" i="7"/>
  <c r="AL10" i="7" s="1"/>
  <c r="BC10" i="7"/>
  <c r="BL10" i="7"/>
  <c r="BM10" i="7" s="1"/>
  <c r="BJ10" i="7" s="1"/>
  <c r="BU10" i="7"/>
  <c r="BV10" i="7" s="1"/>
  <c r="CM10" i="7"/>
  <c r="CN10" i="7" s="1"/>
  <c r="CV10" i="7"/>
  <c r="CW10" i="7" s="1"/>
  <c r="CT10" i="7" s="1"/>
  <c r="DE10" i="7"/>
  <c r="DF10" i="7" s="1"/>
  <c r="DW10" i="7"/>
  <c r="DX10" i="7" s="1"/>
  <c r="A11" i="7"/>
  <c r="A86" i="12" s="1"/>
  <c r="J11" i="7"/>
  <c r="H11" i="7" s="1"/>
  <c r="M11" i="7" s="1"/>
  <c r="I11" i="7" s="1"/>
  <c r="S11" i="7"/>
  <c r="Q11" i="7" s="1"/>
  <c r="V11" i="7" s="1"/>
  <c r="R11" i="7" s="1"/>
  <c r="AK11" i="7"/>
  <c r="AI11" i="7" s="1"/>
  <c r="AN11" i="7" s="1"/>
  <c r="AJ11" i="7" s="1"/>
  <c r="AT11" i="7"/>
  <c r="AR11" i="7" s="1"/>
  <c r="AW11" i="7" s="1"/>
  <c r="AS11" i="7" s="1"/>
  <c r="BC11" i="7"/>
  <c r="BA11" i="7" s="1"/>
  <c r="BF11" i="7" s="1"/>
  <c r="BB11" i="7" s="1"/>
  <c r="BU11" i="7"/>
  <c r="BS11" i="7" s="1"/>
  <c r="BX11" i="7" s="1"/>
  <c r="BT11" i="7" s="1"/>
  <c r="CD11" i="7"/>
  <c r="CB11" i="7" s="1"/>
  <c r="CG11" i="7" s="1"/>
  <c r="CC11" i="7" s="1"/>
  <c r="CM11" i="7"/>
  <c r="CK11" i="7" s="1"/>
  <c r="CP11" i="7" s="1"/>
  <c r="DE11" i="7"/>
  <c r="DC11" i="7" s="1"/>
  <c r="DH11" i="7" s="1"/>
  <c r="DD11" i="7" s="1"/>
  <c r="DN11" i="7"/>
  <c r="DL11" i="7" s="1"/>
  <c r="DQ11" i="7" s="1"/>
  <c r="DM11" i="7" s="1"/>
  <c r="DW11" i="7"/>
  <c r="DU11" i="7" s="1"/>
  <c r="DZ11" i="7" s="1"/>
  <c r="DV11" i="7" s="1"/>
  <c r="EG11" i="7"/>
  <c r="E11" i="7" s="1"/>
  <c r="A12" i="7"/>
  <c r="A87" i="12" s="1"/>
  <c r="D12" i="7"/>
  <c r="EF12" i="7" s="1"/>
  <c r="E12" i="7" s="1"/>
  <c r="J12" i="7"/>
  <c r="S12" i="7"/>
  <c r="AB12" i="7"/>
  <c r="AK12" i="7"/>
  <c r="AL12" i="7" s="1"/>
  <c r="AT12" i="7"/>
  <c r="BC12" i="7"/>
  <c r="BL12" i="7"/>
  <c r="BU12" i="7"/>
  <c r="BV12" i="7" s="1"/>
  <c r="BR12" i="7" s="1"/>
  <c r="CD12" i="7"/>
  <c r="CM12" i="7"/>
  <c r="CV12" i="7"/>
  <c r="DE12" i="7"/>
  <c r="DF12" i="7" s="1"/>
  <c r="DB12" i="7" s="1"/>
  <c r="DN12" i="7"/>
  <c r="DW12" i="7"/>
  <c r="A13" i="7"/>
  <c r="A88" i="12" s="1"/>
  <c r="J13" i="7"/>
  <c r="S13" i="7"/>
  <c r="AB13" i="7"/>
  <c r="AK13" i="7"/>
  <c r="AT13" i="7"/>
  <c r="BC13" i="7"/>
  <c r="BL13" i="7"/>
  <c r="BU13" i="7"/>
  <c r="CD13" i="7"/>
  <c r="CM13" i="7"/>
  <c r="CV13" i="7"/>
  <c r="DE13" i="7"/>
  <c r="DN13" i="7"/>
  <c r="DW13" i="7"/>
  <c r="J14" i="7"/>
  <c r="S14" i="7"/>
  <c r="AB14" i="7"/>
  <c r="AK14" i="7"/>
  <c r="AT14" i="7"/>
  <c r="BC14" i="7"/>
  <c r="BL14" i="7"/>
  <c r="BU14" i="7"/>
  <c r="CD14" i="7"/>
  <c r="CM14" i="7"/>
  <c r="CV14" i="7"/>
  <c r="DE14" i="7"/>
  <c r="DN14" i="7"/>
  <c r="DW14" i="7"/>
  <c r="A15" i="7"/>
  <c r="A90" i="12" s="1"/>
  <c r="D15" i="7"/>
  <c r="BM15" i="7" s="1"/>
  <c r="BJ15" i="7" s="1"/>
  <c r="J15" i="7"/>
  <c r="S15" i="7"/>
  <c r="AB15" i="7"/>
  <c r="AT15" i="7"/>
  <c r="BC15" i="7"/>
  <c r="BL15" i="7"/>
  <c r="CD15" i="7"/>
  <c r="CM15" i="7"/>
  <c r="CV15" i="7"/>
  <c r="DE15" i="7"/>
  <c r="DF15" i="7" s="1"/>
  <c r="DN15" i="7"/>
  <c r="DW15" i="7"/>
  <c r="EI15" i="7"/>
  <c r="A16" i="7"/>
  <c r="J16" i="7"/>
  <c r="H16" i="7" s="1"/>
  <c r="M16" i="7" s="1"/>
  <c r="AB16" i="7"/>
  <c r="Z16" i="7" s="1"/>
  <c r="AE16" i="7" s="1"/>
  <c r="AK16" i="7"/>
  <c r="AI16" i="7" s="1"/>
  <c r="AN16" i="7" s="1"/>
  <c r="AT16" i="7"/>
  <c r="AR16" i="7" s="1"/>
  <c r="AW16" i="7" s="1"/>
  <c r="BL16" i="7"/>
  <c r="BJ16" i="7" s="1"/>
  <c r="BO16" i="7" s="1"/>
  <c r="BU16" i="7"/>
  <c r="BS16" i="7" s="1"/>
  <c r="BX16" i="7" s="1"/>
  <c r="CD16" i="7"/>
  <c r="CB16" i="7" s="1"/>
  <c r="CG16" i="7" s="1"/>
  <c r="CV16" i="7"/>
  <c r="CT16" i="7" s="1"/>
  <c r="CY16" i="7" s="1"/>
  <c r="CU16" i="7" s="1"/>
  <c r="DE16" i="7"/>
  <c r="DC16" i="7" s="1"/>
  <c r="DH16" i="7" s="1"/>
  <c r="DD16" i="7" s="1"/>
  <c r="DN16" i="7"/>
  <c r="DL16" i="7" s="1"/>
  <c r="DQ16" i="7" s="1"/>
  <c r="DM16" i="7" s="1"/>
  <c r="EG16" i="7"/>
  <c r="E16" i="7" s="1"/>
  <c r="A17" i="7"/>
  <c r="A92" i="12" s="1"/>
  <c r="D17" i="7"/>
  <c r="J17" i="7"/>
  <c r="S17" i="7"/>
  <c r="AB17" i="7"/>
  <c r="AT17" i="7"/>
  <c r="BC17" i="7"/>
  <c r="BL17" i="7"/>
  <c r="CD17" i="7"/>
  <c r="CM17" i="7"/>
  <c r="CV17" i="7"/>
  <c r="DN17" i="7"/>
  <c r="DW17" i="7"/>
  <c r="EI17" i="7"/>
  <c r="A18" i="7"/>
  <c r="A93" i="12" s="1"/>
  <c r="J18" i="7"/>
  <c r="H18" i="7" s="1"/>
  <c r="N18" i="7" s="1"/>
  <c r="AB18" i="7"/>
  <c r="Z18" i="7" s="1"/>
  <c r="AF18" i="7" s="1"/>
  <c r="AK18" i="7"/>
  <c r="AI18" i="7" s="1"/>
  <c r="AO18" i="7" s="1"/>
  <c r="AT18" i="7"/>
  <c r="AR18" i="7" s="1"/>
  <c r="AX18" i="7" s="1"/>
  <c r="BL18" i="7"/>
  <c r="BJ18" i="7" s="1"/>
  <c r="BP18" i="7" s="1"/>
  <c r="BU18" i="7"/>
  <c r="BS18" i="7" s="1"/>
  <c r="BY18" i="7" s="1"/>
  <c r="CD18" i="7"/>
  <c r="CB18" i="7" s="1"/>
  <c r="CH18" i="7" s="1"/>
  <c r="CV18" i="7"/>
  <c r="CT18" i="7" s="1"/>
  <c r="CZ18" i="7" s="1"/>
  <c r="CU18" i="7" s="1"/>
  <c r="DE18" i="7"/>
  <c r="DC18" i="7" s="1"/>
  <c r="DI18" i="7" s="1"/>
  <c r="DD18" i="7" s="1"/>
  <c r="DN18" i="7"/>
  <c r="DL18" i="7" s="1"/>
  <c r="DR18" i="7" s="1"/>
  <c r="DM18" i="7" s="1"/>
  <c r="EH18" i="7"/>
  <c r="E18" i="7" s="1"/>
  <c r="A19" i="7"/>
  <c r="A94" i="12" s="1"/>
  <c r="D19" i="7"/>
  <c r="EF19" i="7" s="1"/>
  <c r="E19" i="7" s="1"/>
  <c r="J19" i="7"/>
  <c r="S19" i="7"/>
  <c r="AB19" i="7"/>
  <c r="AT19" i="7"/>
  <c r="BC19" i="7"/>
  <c r="BL19" i="7"/>
  <c r="CD19" i="7"/>
  <c r="CM19" i="7"/>
  <c r="CV19" i="7"/>
  <c r="DN19" i="7"/>
  <c r="DW19" i="7"/>
  <c r="EI19" i="7"/>
  <c r="A20" i="7"/>
  <c r="D20" i="7"/>
  <c r="J20" i="7"/>
  <c r="K20" i="7" s="1"/>
  <c r="AB20" i="7"/>
  <c r="AC20" i="7" s="1"/>
  <c r="AT20" i="7"/>
  <c r="AU20" i="7" s="1"/>
  <c r="BL20" i="7"/>
  <c r="BM20" i="7" s="1"/>
  <c r="CD20" i="7"/>
  <c r="CE20" i="7" s="1"/>
  <c r="CV20" i="7"/>
  <c r="CW20" i="7" s="1"/>
  <c r="DE20" i="7"/>
  <c r="DF20" i="7" s="1"/>
  <c r="DC20" i="7" s="1"/>
  <c r="DN20" i="7"/>
  <c r="DO20" i="7" s="1"/>
  <c r="DW20" i="7"/>
  <c r="DX20" i="7" s="1"/>
  <c r="DU20" i="7" s="1"/>
  <c r="EF20" i="7"/>
  <c r="E20" i="7" s="1"/>
  <c r="A21" i="7"/>
  <c r="A96" i="12" s="1"/>
  <c r="J21" i="7"/>
  <c r="H21" i="7" s="1"/>
  <c r="M21" i="7" s="1"/>
  <c r="I21" i="7" s="1"/>
  <c r="S21" i="7"/>
  <c r="Q21" i="7" s="1"/>
  <c r="V21" i="7" s="1"/>
  <c r="R21" i="7" s="1"/>
  <c r="AB21" i="7"/>
  <c r="Z21" i="7" s="1"/>
  <c r="AE21" i="7" s="1"/>
  <c r="AA21" i="7" s="1"/>
  <c r="AT21" i="7"/>
  <c r="AR21" i="7" s="1"/>
  <c r="AW21" i="7" s="1"/>
  <c r="AS21" i="7" s="1"/>
  <c r="BC21" i="7"/>
  <c r="BA21" i="7" s="1"/>
  <c r="BF21" i="7" s="1"/>
  <c r="BB21" i="7" s="1"/>
  <c r="BL21" i="7"/>
  <c r="BJ21" i="7" s="1"/>
  <c r="BO21" i="7" s="1"/>
  <c r="BK21" i="7" s="1"/>
  <c r="CD21" i="7"/>
  <c r="CB21" i="7" s="1"/>
  <c r="CG21" i="7" s="1"/>
  <c r="CC21" i="7" s="1"/>
  <c r="CM21" i="7"/>
  <c r="CK21" i="7" s="1"/>
  <c r="CP21" i="7" s="1"/>
  <c r="CL21" i="7" s="1"/>
  <c r="CV21" i="7"/>
  <c r="CT21" i="7" s="1"/>
  <c r="CY21" i="7" s="1"/>
  <c r="CU21" i="7" s="1"/>
  <c r="DN21" i="7"/>
  <c r="DL21" i="7" s="1"/>
  <c r="DQ21" i="7" s="1"/>
  <c r="DM21" i="7" s="1"/>
  <c r="DW21" i="7"/>
  <c r="DU21" i="7" s="1"/>
  <c r="DZ21" i="7" s="1"/>
  <c r="DV21" i="7" s="1"/>
  <c r="EG21" i="7"/>
  <c r="E21" i="7" s="1"/>
  <c r="A22" i="7"/>
  <c r="D22" i="7"/>
  <c r="J22" i="7"/>
  <c r="K22" i="7" s="1"/>
  <c r="AB22" i="7"/>
  <c r="AC22" i="7" s="1"/>
  <c r="AK22" i="7"/>
  <c r="AL22" i="7" s="1"/>
  <c r="AT22" i="7"/>
  <c r="AU22" i="7" s="1"/>
  <c r="BL22" i="7"/>
  <c r="BM22" i="7" s="1"/>
  <c r="BU22" i="7"/>
  <c r="BV22" i="7" s="1"/>
  <c r="CD22" i="7"/>
  <c r="CE22" i="7" s="1"/>
  <c r="CV22" i="7"/>
  <c r="CW22" i="7" s="1"/>
  <c r="DE22" i="7"/>
  <c r="DF22" i="7" s="1"/>
  <c r="DN22" i="7"/>
  <c r="DO22" i="7" s="1"/>
  <c r="EF22" i="7"/>
  <c r="E22" i="7" s="1"/>
  <c r="A23" i="7"/>
  <c r="A98" i="12" s="1"/>
  <c r="J23" i="7"/>
  <c r="H23" i="7" s="1"/>
  <c r="N23" i="7" s="1"/>
  <c r="I23" i="7" s="1"/>
  <c r="S23" i="7"/>
  <c r="Q23" i="7" s="1"/>
  <c r="W23" i="7" s="1"/>
  <c r="R23" i="7" s="1"/>
  <c r="AB23" i="7"/>
  <c r="Z23" i="7" s="1"/>
  <c r="AF23" i="7" s="1"/>
  <c r="AA23" i="7" s="1"/>
  <c r="AT23" i="7"/>
  <c r="AR23" i="7" s="1"/>
  <c r="AX23" i="7" s="1"/>
  <c r="AS23" i="7" s="1"/>
  <c r="BC23" i="7"/>
  <c r="BA23" i="7" s="1"/>
  <c r="BG23" i="7" s="1"/>
  <c r="BB23" i="7" s="1"/>
  <c r="BL23" i="7"/>
  <c r="BJ23" i="7" s="1"/>
  <c r="BP23" i="7" s="1"/>
  <c r="BK23" i="7" s="1"/>
  <c r="CD23" i="7"/>
  <c r="CB23" i="7" s="1"/>
  <c r="CH23" i="7" s="1"/>
  <c r="CC23" i="7" s="1"/>
  <c r="CM23" i="7"/>
  <c r="CK23" i="7" s="1"/>
  <c r="CQ23" i="7" s="1"/>
  <c r="CL23" i="7" s="1"/>
  <c r="CV23" i="7"/>
  <c r="CT23" i="7" s="1"/>
  <c r="CZ23" i="7" s="1"/>
  <c r="CU23" i="7" s="1"/>
  <c r="DN23" i="7"/>
  <c r="DL23" i="7" s="1"/>
  <c r="DR23" i="7" s="1"/>
  <c r="DM23" i="7" s="1"/>
  <c r="DW23" i="7"/>
  <c r="DU23" i="7" s="1"/>
  <c r="EA23" i="7" s="1"/>
  <c r="DV23" i="7" s="1"/>
  <c r="EH23" i="7"/>
  <c r="E23" i="7" s="1"/>
  <c r="EI23" i="7"/>
  <c r="A24" i="7"/>
  <c r="A99" i="12" s="1"/>
  <c r="D24" i="7"/>
  <c r="J24" i="7"/>
  <c r="AB24" i="7"/>
  <c r="AK24" i="7"/>
  <c r="AL24" i="7" s="1"/>
  <c r="AH24" i="7" s="1"/>
  <c r="AT24" i="7"/>
  <c r="BL24" i="7"/>
  <c r="BU24" i="7"/>
  <c r="CD24" i="7"/>
  <c r="CV24" i="7"/>
  <c r="DE24" i="7"/>
  <c r="DN24" i="7"/>
  <c r="DO24" i="7" s="1"/>
  <c r="DK24" i="7" s="1"/>
  <c r="EI24" i="7"/>
  <c r="A25" i="7"/>
  <c r="A27" i="7"/>
  <c r="I28" i="7"/>
  <c r="R28" i="7"/>
  <c r="AA28" i="7"/>
  <c r="AJ28" i="7"/>
  <c r="AS28" i="7"/>
  <c r="BB28" i="7"/>
  <c r="BK28" i="7"/>
  <c r="BT28" i="7"/>
  <c r="CC28" i="7"/>
  <c r="CL28" i="7"/>
  <c r="CU28" i="7"/>
  <c r="DD28" i="7"/>
  <c r="DM28" i="7"/>
  <c r="DV28" i="7"/>
  <c r="C30" i="7"/>
  <c r="C31" i="7"/>
  <c r="C32" i="7"/>
  <c r="A35" i="7"/>
  <c r="D1" i="9"/>
  <c r="V1" i="9"/>
  <c r="A3" i="9"/>
  <c r="A102" i="12" s="1"/>
  <c r="H3" i="9"/>
  <c r="F3" i="9" s="1"/>
  <c r="I3" i="9" s="1"/>
  <c r="G3" i="9" s="1"/>
  <c r="M3" i="9"/>
  <c r="K3" i="9" s="1"/>
  <c r="N3" i="9" s="1"/>
  <c r="L3" i="9" s="1"/>
  <c r="R3" i="9"/>
  <c r="P3" i="9" s="1"/>
  <c r="S3" i="9" s="1"/>
  <c r="Q3" i="9" s="1"/>
  <c r="AB3" i="9"/>
  <c r="Z3" i="9" s="1"/>
  <c r="AC3" i="9" s="1"/>
  <c r="AA3" i="9" s="1"/>
  <c r="AG3" i="9"/>
  <c r="AE3" i="9" s="1"/>
  <c r="AH3" i="9" s="1"/>
  <c r="AF3" i="9" s="1"/>
  <c r="AL3" i="9"/>
  <c r="AJ3" i="9" s="1"/>
  <c r="AM3" i="9" s="1"/>
  <c r="AK3" i="9" s="1"/>
  <c r="AV3" i="9"/>
  <c r="AT3" i="9" s="1"/>
  <c r="AW3" i="9" s="1"/>
  <c r="AU3" i="9" s="1"/>
  <c r="BA3" i="9"/>
  <c r="AY3" i="9" s="1"/>
  <c r="BB3" i="9" s="1"/>
  <c r="AZ3" i="9" s="1"/>
  <c r="BF3" i="9"/>
  <c r="BD3" i="9" s="1"/>
  <c r="BG3" i="9" s="1"/>
  <c r="BE3" i="9" s="1"/>
  <c r="BP3" i="9"/>
  <c r="BN3" i="9" s="1"/>
  <c r="BQ3" i="9" s="1"/>
  <c r="BO3" i="9" s="1"/>
  <c r="BU3" i="9"/>
  <c r="BS3" i="9" s="1"/>
  <c r="BV3" i="9" s="1"/>
  <c r="BT3" i="9" s="1"/>
  <c r="CA3" i="9"/>
  <c r="D3" i="9" s="1"/>
  <c r="A4" i="9"/>
  <c r="A103" i="12" s="1"/>
  <c r="H4" i="9"/>
  <c r="F4" i="9" s="1"/>
  <c r="I4" i="9" s="1"/>
  <c r="G4" i="9" s="1"/>
  <c r="R4" i="9"/>
  <c r="P4" i="9" s="1"/>
  <c r="S4" i="9" s="1"/>
  <c r="Q4" i="9" s="1"/>
  <c r="W4" i="9"/>
  <c r="U4" i="9" s="1"/>
  <c r="X4" i="9" s="1"/>
  <c r="V4" i="9" s="1"/>
  <c r="AB4" i="9"/>
  <c r="Z4" i="9" s="1"/>
  <c r="AC4" i="9" s="1"/>
  <c r="AA4" i="9" s="1"/>
  <c r="AL4" i="9"/>
  <c r="AJ4" i="9" s="1"/>
  <c r="AM4" i="9" s="1"/>
  <c r="AK4" i="9" s="1"/>
  <c r="AQ4" i="9"/>
  <c r="AO4" i="9" s="1"/>
  <c r="AR4" i="9" s="1"/>
  <c r="AP4" i="9" s="1"/>
  <c r="AV4" i="9"/>
  <c r="AT4" i="9" s="1"/>
  <c r="AW4" i="9" s="1"/>
  <c r="AU4" i="9" s="1"/>
  <c r="BF4" i="9"/>
  <c r="BD4" i="9" s="1"/>
  <c r="BG4" i="9" s="1"/>
  <c r="BE4" i="9" s="1"/>
  <c r="BK4" i="9"/>
  <c r="BI4" i="9" s="1"/>
  <c r="BL4" i="9" s="1"/>
  <c r="BJ4" i="9" s="1"/>
  <c r="BP4" i="9"/>
  <c r="BN4" i="9" s="1"/>
  <c r="BQ4" i="9" s="1"/>
  <c r="BO4" i="9" s="1"/>
  <c r="CA4" i="9"/>
  <c r="D4" i="9" s="1"/>
  <c r="A5" i="9"/>
  <c r="A104" i="12" s="1"/>
  <c r="H5" i="9"/>
  <c r="F5" i="9" s="1"/>
  <c r="I5" i="9" s="1"/>
  <c r="G5" i="9" s="1"/>
  <c r="M5" i="9"/>
  <c r="K5" i="9" s="1"/>
  <c r="N5" i="9" s="1"/>
  <c r="L5" i="9" s="1"/>
  <c r="R5" i="9"/>
  <c r="P5" i="9" s="1"/>
  <c r="S5" i="9" s="1"/>
  <c r="Q5" i="9" s="1"/>
  <c r="AB5" i="9"/>
  <c r="Z5" i="9" s="1"/>
  <c r="AC5" i="9" s="1"/>
  <c r="AA5" i="9" s="1"/>
  <c r="AG5" i="9"/>
  <c r="AE5" i="9" s="1"/>
  <c r="AH5" i="9" s="1"/>
  <c r="AF5" i="9" s="1"/>
  <c r="AL5" i="9"/>
  <c r="AJ5" i="9" s="1"/>
  <c r="AM5" i="9" s="1"/>
  <c r="AK5" i="9" s="1"/>
  <c r="AV5" i="9"/>
  <c r="AT5" i="9" s="1"/>
  <c r="AW5" i="9" s="1"/>
  <c r="AU5" i="9" s="1"/>
  <c r="BA5" i="9"/>
  <c r="AY5" i="9" s="1"/>
  <c r="BB5" i="9" s="1"/>
  <c r="AZ5" i="9" s="1"/>
  <c r="BF5" i="9"/>
  <c r="BD5" i="9" s="1"/>
  <c r="BG5" i="9" s="1"/>
  <c r="BE5" i="9" s="1"/>
  <c r="BP5" i="9"/>
  <c r="BN5" i="9" s="1"/>
  <c r="BQ5" i="9" s="1"/>
  <c r="BO5" i="9" s="1"/>
  <c r="BU5" i="9"/>
  <c r="BS5" i="9" s="1"/>
  <c r="BV5" i="9" s="1"/>
  <c r="BT5" i="9" s="1"/>
  <c r="CA5" i="9"/>
  <c r="D5" i="9" s="1"/>
  <c r="A6" i="9"/>
  <c r="A105" i="12" s="1"/>
  <c r="H6" i="9"/>
  <c r="F6" i="9" s="1"/>
  <c r="I6" i="9" s="1"/>
  <c r="G6" i="9" s="1"/>
  <c r="R6" i="9"/>
  <c r="P6" i="9" s="1"/>
  <c r="S6" i="9" s="1"/>
  <c r="Q6" i="9" s="1"/>
  <c r="W6" i="9"/>
  <c r="U6" i="9" s="1"/>
  <c r="X6" i="9" s="1"/>
  <c r="V6" i="9" s="1"/>
  <c r="AB6" i="9"/>
  <c r="Z6" i="9" s="1"/>
  <c r="AC6" i="9" s="1"/>
  <c r="AA6" i="9" s="1"/>
  <c r="AL6" i="9"/>
  <c r="AJ6" i="9" s="1"/>
  <c r="AM6" i="9" s="1"/>
  <c r="AK6" i="9" s="1"/>
  <c r="AQ6" i="9"/>
  <c r="AO6" i="9" s="1"/>
  <c r="AR6" i="9" s="1"/>
  <c r="AP6" i="9" s="1"/>
  <c r="AV6" i="9"/>
  <c r="AT6" i="9" s="1"/>
  <c r="AW6" i="9" s="1"/>
  <c r="AU6" i="9" s="1"/>
  <c r="BF6" i="9"/>
  <c r="BD6" i="9" s="1"/>
  <c r="BG6" i="9" s="1"/>
  <c r="BE6" i="9" s="1"/>
  <c r="BK6" i="9"/>
  <c r="BI6" i="9" s="1"/>
  <c r="BL6" i="9" s="1"/>
  <c r="BJ6" i="9" s="1"/>
  <c r="BP6" i="9"/>
  <c r="BN6" i="9" s="1"/>
  <c r="BQ6" i="9" s="1"/>
  <c r="BO6" i="9" s="1"/>
  <c r="CA6" i="9"/>
  <c r="D6" i="9" s="1"/>
  <c r="A7" i="9"/>
  <c r="A106" i="12" s="1"/>
  <c r="H7" i="9"/>
  <c r="F7" i="9" s="1"/>
  <c r="I7" i="9" s="1"/>
  <c r="G7" i="9" s="1"/>
  <c r="M7" i="9"/>
  <c r="K7" i="9" s="1"/>
  <c r="N7" i="9" s="1"/>
  <c r="L7" i="9" s="1"/>
  <c r="R7" i="9"/>
  <c r="P7" i="9" s="1"/>
  <c r="S7" i="9" s="1"/>
  <c r="Q7" i="9" s="1"/>
  <c r="AB7" i="9"/>
  <c r="Z7" i="9" s="1"/>
  <c r="AC7" i="9" s="1"/>
  <c r="AA7" i="9" s="1"/>
  <c r="AG7" i="9"/>
  <c r="AE7" i="9" s="1"/>
  <c r="AH7" i="9" s="1"/>
  <c r="AF7" i="9" s="1"/>
  <c r="AL7" i="9"/>
  <c r="AJ7" i="9" s="1"/>
  <c r="AM7" i="9" s="1"/>
  <c r="AK7" i="9" s="1"/>
  <c r="AV7" i="9"/>
  <c r="AT7" i="9" s="1"/>
  <c r="AW7" i="9" s="1"/>
  <c r="AU7" i="9" s="1"/>
  <c r="BA7" i="9"/>
  <c r="AY7" i="9" s="1"/>
  <c r="BB7" i="9" s="1"/>
  <c r="AZ7" i="9" s="1"/>
  <c r="BP7" i="9"/>
  <c r="BN7" i="9" s="1"/>
  <c r="BQ7" i="9" s="1"/>
  <c r="BO7" i="9" s="1"/>
  <c r="BU7" i="9"/>
  <c r="BS7" i="9" s="1"/>
  <c r="BV7" i="9" s="1"/>
  <c r="BT7" i="9" s="1"/>
  <c r="CA7" i="9"/>
  <c r="D7" i="9" s="1"/>
  <c r="A9" i="9"/>
  <c r="G10" i="9"/>
  <c r="L10" i="9"/>
  <c r="Q10" i="9"/>
  <c r="V10" i="9"/>
  <c r="AA10" i="9"/>
  <c r="AF10" i="9"/>
  <c r="AK10" i="9"/>
  <c r="AP10" i="9"/>
  <c r="AU10" i="9"/>
  <c r="AZ10" i="9"/>
  <c r="BE10" i="9"/>
  <c r="BJ10" i="9"/>
  <c r="BO10" i="9"/>
  <c r="BT10" i="9"/>
  <c r="A13" i="9"/>
  <c r="E1" i="8"/>
  <c r="DD1" i="8" s="1"/>
  <c r="AJ1" i="8"/>
  <c r="A3" i="8"/>
  <c r="D3" i="8"/>
  <c r="J3" i="8"/>
  <c r="AB3" i="8"/>
  <c r="AK3" i="8"/>
  <c r="AL3" i="8" s="1"/>
  <c r="AI3" i="8" s="1"/>
  <c r="AT3" i="8"/>
  <c r="AU3" i="8" s="1"/>
  <c r="BL3" i="8"/>
  <c r="BM3" i="8" s="1"/>
  <c r="BU3" i="8"/>
  <c r="CD3" i="8"/>
  <c r="CE3" i="8" s="1"/>
  <c r="CV3" i="8"/>
  <c r="CW3" i="8" s="1"/>
  <c r="DE3" i="8"/>
  <c r="DN3" i="8"/>
  <c r="EF3" i="8"/>
  <c r="E3" i="8" s="1"/>
  <c r="A4" i="8"/>
  <c r="A110" i="12" s="1"/>
  <c r="J4" i="8"/>
  <c r="H4" i="8" s="1"/>
  <c r="M4" i="8" s="1"/>
  <c r="I4" i="8" s="1"/>
  <c r="S4" i="8"/>
  <c r="Q4" i="8" s="1"/>
  <c r="V4" i="8" s="1"/>
  <c r="R4" i="8" s="1"/>
  <c r="AB4" i="8"/>
  <c r="Z4" i="8" s="1"/>
  <c r="AE4" i="8" s="1"/>
  <c r="AA4" i="8" s="1"/>
  <c r="AT4" i="8"/>
  <c r="AR4" i="8" s="1"/>
  <c r="AW4" i="8" s="1"/>
  <c r="AS4" i="8" s="1"/>
  <c r="BC4" i="8"/>
  <c r="BA4" i="8" s="1"/>
  <c r="BF4" i="8" s="1"/>
  <c r="BB4" i="8" s="1"/>
  <c r="BL4" i="8"/>
  <c r="BJ4" i="8" s="1"/>
  <c r="BO4" i="8" s="1"/>
  <c r="BK4" i="8" s="1"/>
  <c r="CD4" i="8"/>
  <c r="CB4" i="8" s="1"/>
  <c r="CG4" i="8" s="1"/>
  <c r="CC4" i="8" s="1"/>
  <c r="CM4" i="8"/>
  <c r="CK4" i="8" s="1"/>
  <c r="CP4" i="8" s="1"/>
  <c r="CL4" i="8" s="1"/>
  <c r="CV4" i="8"/>
  <c r="CT4" i="8" s="1"/>
  <c r="CY4" i="8" s="1"/>
  <c r="CU4" i="8" s="1"/>
  <c r="DN4" i="8"/>
  <c r="DL4" i="8" s="1"/>
  <c r="DQ4" i="8" s="1"/>
  <c r="DM4" i="8" s="1"/>
  <c r="DW4" i="8"/>
  <c r="DU4" i="8" s="1"/>
  <c r="DZ4" i="8" s="1"/>
  <c r="DV4" i="8" s="1"/>
  <c r="EG4" i="8"/>
  <c r="E4" i="8" s="1"/>
  <c r="A5" i="8"/>
  <c r="A111" i="12" s="1"/>
  <c r="J5" i="8"/>
  <c r="H5" i="8" s="1"/>
  <c r="N5" i="8" s="1"/>
  <c r="I5" i="8" s="1"/>
  <c r="AB5" i="8"/>
  <c r="Z5" i="8" s="1"/>
  <c r="AF5" i="8" s="1"/>
  <c r="AA5" i="8" s="1"/>
  <c r="AK5" i="8"/>
  <c r="AI5" i="8" s="1"/>
  <c r="AO5" i="8" s="1"/>
  <c r="AJ5" i="8" s="1"/>
  <c r="AT5" i="8"/>
  <c r="AR5" i="8" s="1"/>
  <c r="AX5" i="8" s="1"/>
  <c r="AS5" i="8" s="1"/>
  <c r="BL5" i="8"/>
  <c r="BJ5" i="8" s="1"/>
  <c r="BP5" i="8" s="1"/>
  <c r="BK5" i="8" s="1"/>
  <c r="BU5" i="8"/>
  <c r="BS5" i="8" s="1"/>
  <c r="BY5" i="8" s="1"/>
  <c r="BT5" i="8" s="1"/>
  <c r="CD5" i="8"/>
  <c r="CB5" i="8" s="1"/>
  <c r="CH5" i="8" s="1"/>
  <c r="CC5" i="8" s="1"/>
  <c r="CV5" i="8"/>
  <c r="CT5" i="8" s="1"/>
  <c r="CZ5" i="8" s="1"/>
  <c r="CU5" i="8" s="1"/>
  <c r="DE5" i="8"/>
  <c r="DC5" i="8" s="1"/>
  <c r="DI5" i="8" s="1"/>
  <c r="DD5" i="8" s="1"/>
  <c r="DN5" i="8"/>
  <c r="DL5" i="8" s="1"/>
  <c r="DR5" i="8" s="1"/>
  <c r="DM5" i="8" s="1"/>
  <c r="EH5" i="8"/>
  <c r="E5" i="8" s="1"/>
  <c r="A6" i="8"/>
  <c r="A112" i="12" s="1"/>
  <c r="J6" i="8"/>
  <c r="H6" i="8" s="1"/>
  <c r="M6" i="8" s="1"/>
  <c r="I6" i="8" s="1"/>
  <c r="S6" i="8"/>
  <c r="Q6" i="8" s="1"/>
  <c r="V6" i="8" s="1"/>
  <c r="R6" i="8" s="1"/>
  <c r="AB6" i="8"/>
  <c r="Z6" i="8" s="1"/>
  <c r="AE6" i="8" s="1"/>
  <c r="AA6" i="8" s="1"/>
  <c r="AR6" i="8"/>
  <c r="AW6" i="8" s="1"/>
  <c r="AS6" i="8" s="1"/>
  <c r="AT6" i="8"/>
  <c r="BC6" i="8"/>
  <c r="BA6" i="8" s="1"/>
  <c r="BF6" i="8" s="1"/>
  <c r="BB6" i="8" s="1"/>
  <c r="BL6" i="8"/>
  <c r="BJ6" i="8" s="1"/>
  <c r="BO6" i="8" s="1"/>
  <c r="BK6" i="8" s="1"/>
  <c r="CD6" i="8"/>
  <c r="CB6" i="8" s="1"/>
  <c r="CG6" i="8" s="1"/>
  <c r="CC6" i="8" s="1"/>
  <c r="CM6" i="8"/>
  <c r="CK6" i="8" s="1"/>
  <c r="CP6" i="8" s="1"/>
  <c r="CL6" i="8" s="1"/>
  <c r="CV6" i="8"/>
  <c r="CT6" i="8" s="1"/>
  <c r="CY6" i="8" s="1"/>
  <c r="CU6" i="8" s="1"/>
  <c r="DN6" i="8"/>
  <c r="DL6" i="8" s="1"/>
  <c r="DQ6" i="8" s="1"/>
  <c r="DM6" i="8" s="1"/>
  <c r="DW6" i="8"/>
  <c r="DU6" i="8" s="1"/>
  <c r="DZ6" i="8" s="1"/>
  <c r="DV6" i="8" s="1"/>
  <c r="EG6" i="8"/>
  <c r="E6" i="8" s="1"/>
  <c r="A7" i="8"/>
  <c r="A113" i="12" s="1"/>
  <c r="D7" i="8"/>
  <c r="EF7" i="8" s="1"/>
  <c r="E7" i="8" s="1"/>
  <c r="J7" i="8"/>
  <c r="AB7" i="8"/>
  <c r="AK7" i="8"/>
  <c r="AT7" i="8"/>
  <c r="BL7" i="8"/>
  <c r="BU7" i="8"/>
  <c r="BV7" i="8" s="1"/>
  <c r="CD7" i="8"/>
  <c r="CV7" i="8"/>
  <c r="DE7" i="8"/>
  <c r="DF7" i="8" s="1"/>
  <c r="EI7" i="8"/>
  <c r="A9" i="8"/>
  <c r="I10" i="8"/>
  <c r="K10" i="8"/>
  <c r="R10" i="8"/>
  <c r="T10" i="8"/>
  <c r="AA10" i="8"/>
  <c r="AC10" i="8"/>
  <c r="AJ10" i="8"/>
  <c r="AL10" i="8"/>
  <c r="AS10" i="8"/>
  <c r="AU10" i="8"/>
  <c r="BB10" i="8"/>
  <c r="BD10" i="8"/>
  <c r="BK10" i="8"/>
  <c r="BM10" i="8"/>
  <c r="BT10" i="8"/>
  <c r="BV10" i="8"/>
  <c r="CC10" i="8"/>
  <c r="CE10" i="8"/>
  <c r="CL10" i="8"/>
  <c r="CN10" i="8"/>
  <c r="CU10" i="8"/>
  <c r="CW10" i="8"/>
  <c r="DD10" i="8"/>
  <c r="DF10" i="8"/>
  <c r="DM10" i="8"/>
  <c r="DO10" i="8"/>
  <c r="DV10" i="8"/>
  <c r="DX10" i="8"/>
  <c r="A13" i="8"/>
  <c r="E1" i="11"/>
  <c r="I1" i="11" s="1"/>
  <c r="BT1" i="11"/>
  <c r="A3" i="11"/>
  <c r="A116" i="12" s="1"/>
  <c r="D3" i="11"/>
  <c r="EF3" i="11" s="1"/>
  <c r="E3" i="11" s="1"/>
  <c r="S3" i="11"/>
  <c r="BC3" i="11"/>
  <c r="BU3" i="11"/>
  <c r="CM3" i="11"/>
  <c r="DW3" i="11"/>
  <c r="A4" i="11"/>
  <c r="A117" i="12" s="1"/>
  <c r="J4" i="11"/>
  <c r="H4" i="11" s="1"/>
  <c r="N4" i="11" s="1"/>
  <c r="I4" i="11" s="1"/>
  <c r="AB4" i="11"/>
  <c r="Z4" i="11" s="1"/>
  <c r="AF4" i="11" s="1"/>
  <c r="AA4" i="11" s="1"/>
  <c r="AT4" i="11"/>
  <c r="AR4" i="11" s="1"/>
  <c r="AX4" i="11" s="1"/>
  <c r="AS4" i="11" s="1"/>
  <c r="BL4" i="11"/>
  <c r="BJ4" i="11" s="1"/>
  <c r="BP4" i="11" s="1"/>
  <c r="BK4" i="11" s="1"/>
  <c r="CD4" i="11"/>
  <c r="CB4" i="11" s="1"/>
  <c r="CH4" i="11" s="1"/>
  <c r="CC4" i="11" s="1"/>
  <c r="CV4" i="11"/>
  <c r="CT4" i="11" s="1"/>
  <c r="CZ4" i="11" s="1"/>
  <c r="CU4" i="11" s="1"/>
  <c r="DN4" i="11"/>
  <c r="DL4" i="11" s="1"/>
  <c r="DR4" i="11" s="1"/>
  <c r="DM4" i="11" s="1"/>
  <c r="EH4" i="11"/>
  <c r="E4" i="11" s="1"/>
  <c r="A5" i="11"/>
  <c r="A118" i="12" s="1"/>
  <c r="J5" i="11"/>
  <c r="H5" i="11" s="1"/>
  <c r="M5" i="11" s="1"/>
  <c r="I5" i="11" s="1"/>
  <c r="S5" i="11"/>
  <c r="Q5" i="11" s="1"/>
  <c r="V5" i="11" s="1"/>
  <c r="R5" i="11" s="1"/>
  <c r="AB5" i="11"/>
  <c r="Z5" i="11" s="1"/>
  <c r="AE5" i="11" s="1"/>
  <c r="AA5" i="11" s="1"/>
  <c r="AT5" i="11"/>
  <c r="AR5" i="11" s="1"/>
  <c r="AW5" i="11" s="1"/>
  <c r="AS5" i="11" s="1"/>
  <c r="BC5" i="11"/>
  <c r="BA5" i="11" s="1"/>
  <c r="BF5" i="11" s="1"/>
  <c r="BB5" i="11" s="1"/>
  <c r="BL5" i="11"/>
  <c r="BJ5" i="11" s="1"/>
  <c r="BO5" i="11" s="1"/>
  <c r="BK5" i="11" s="1"/>
  <c r="CD5" i="11"/>
  <c r="CB5" i="11" s="1"/>
  <c r="CG5" i="11" s="1"/>
  <c r="CC5" i="11" s="1"/>
  <c r="CM5" i="11"/>
  <c r="CK5" i="11" s="1"/>
  <c r="CP5" i="11" s="1"/>
  <c r="CL5" i="11" s="1"/>
  <c r="CV5" i="11"/>
  <c r="CT5" i="11" s="1"/>
  <c r="CY5" i="11" s="1"/>
  <c r="CU5" i="11" s="1"/>
  <c r="DN5" i="11"/>
  <c r="DL5" i="11" s="1"/>
  <c r="DQ5" i="11" s="1"/>
  <c r="DM5" i="11" s="1"/>
  <c r="DW5" i="11"/>
  <c r="DU5" i="11" s="1"/>
  <c r="DZ5" i="11" s="1"/>
  <c r="DV5" i="11" s="1"/>
  <c r="EG5" i="11"/>
  <c r="E5" i="11" s="1"/>
  <c r="A6" i="11"/>
  <c r="A119" i="12" s="1"/>
  <c r="J6" i="11"/>
  <c r="H6" i="11" s="1"/>
  <c r="M6" i="11" s="1"/>
  <c r="I6" i="11" s="1"/>
  <c r="S6" i="11"/>
  <c r="Q6" i="11" s="1"/>
  <c r="V6" i="11" s="1"/>
  <c r="R6" i="11" s="1"/>
  <c r="AB6" i="11"/>
  <c r="Z6" i="11" s="1"/>
  <c r="AE6" i="11" s="1"/>
  <c r="AA6" i="11" s="1"/>
  <c r="AK6" i="11"/>
  <c r="AI6" i="11" s="1"/>
  <c r="AN6" i="11" s="1"/>
  <c r="AJ6" i="11" s="1"/>
  <c r="AT6" i="11"/>
  <c r="AR6" i="11" s="1"/>
  <c r="AW6" i="11" s="1"/>
  <c r="AS6" i="11" s="1"/>
  <c r="BC6" i="11"/>
  <c r="BA6" i="11" s="1"/>
  <c r="BF6" i="11" s="1"/>
  <c r="BB6" i="11" s="1"/>
  <c r="BL6" i="11"/>
  <c r="BJ6" i="11" s="1"/>
  <c r="BO6" i="11" s="1"/>
  <c r="BK6" i="11" s="1"/>
  <c r="BU6" i="11"/>
  <c r="BS6" i="11" s="1"/>
  <c r="BX6" i="11" s="1"/>
  <c r="BT6" i="11" s="1"/>
  <c r="CD6" i="11"/>
  <c r="CB6" i="11" s="1"/>
  <c r="CG6" i="11" s="1"/>
  <c r="CC6" i="11" s="1"/>
  <c r="CM6" i="11"/>
  <c r="CK6" i="11" s="1"/>
  <c r="CP6" i="11" s="1"/>
  <c r="CL6" i="11" s="1"/>
  <c r="CV6" i="11"/>
  <c r="CT6" i="11" s="1"/>
  <c r="CY6" i="11" s="1"/>
  <c r="CU6" i="11" s="1"/>
  <c r="DE6" i="11"/>
  <c r="DC6" i="11" s="1"/>
  <c r="DH6" i="11" s="1"/>
  <c r="DD6" i="11" s="1"/>
  <c r="DN6" i="11"/>
  <c r="DL6" i="11" s="1"/>
  <c r="DQ6" i="11" s="1"/>
  <c r="DM6" i="11" s="1"/>
  <c r="EG6" i="11"/>
  <c r="E6" i="11" s="1"/>
  <c r="A7" i="11"/>
  <c r="A120" i="12" s="1"/>
  <c r="J7" i="11"/>
  <c r="S7" i="11"/>
  <c r="AB7" i="11"/>
  <c r="AK7" i="11"/>
  <c r="AT7" i="11"/>
  <c r="BC7" i="11"/>
  <c r="BL7" i="11"/>
  <c r="BU7" i="11"/>
  <c r="CD7" i="11"/>
  <c r="CM7" i="11"/>
  <c r="CV7" i="11"/>
  <c r="DE7" i="11"/>
  <c r="DN7" i="11"/>
  <c r="DW7" i="11"/>
  <c r="J8" i="11"/>
  <c r="S8" i="11"/>
  <c r="AB8" i="11"/>
  <c r="AK8" i="11"/>
  <c r="AT8" i="11"/>
  <c r="BC8" i="11"/>
  <c r="BL8" i="11"/>
  <c r="BU8" i="11"/>
  <c r="CD8" i="11"/>
  <c r="CM8" i="11"/>
  <c r="CV8" i="11"/>
  <c r="DE8" i="11"/>
  <c r="DN8" i="11"/>
  <c r="DW8" i="11"/>
  <c r="A9" i="11"/>
  <c r="A122" i="12" s="1"/>
  <c r="D9" i="11"/>
  <c r="T9" i="11" s="1"/>
  <c r="Q9" i="11" s="1"/>
  <c r="J9" i="11"/>
  <c r="S9" i="11"/>
  <c r="AK9" i="11"/>
  <c r="AL9" i="11" s="1"/>
  <c r="AI9" i="11" s="1"/>
  <c r="AT9" i="11"/>
  <c r="BC9" i="11"/>
  <c r="BU9" i="11"/>
  <c r="BV9" i="11" s="1"/>
  <c r="BS9" i="11" s="1"/>
  <c r="CD9" i="11"/>
  <c r="CM9" i="11"/>
  <c r="CN9" i="11" s="1"/>
  <c r="CK9" i="11" s="1"/>
  <c r="CV9" i="11"/>
  <c r="CW9" i="11" s="1"/>
  <c r="DE9" i="11"/>
  <c r="DN9" i="11"/>
  <c r="DW9" i="11"/>
  <c r="EF9" i="11"/>
  <c r="E9" i="11" s="1"/>
  <c r="A10" i="11"/>
  <c r="A123" i="12" s="1"/>
  <c r="S10" i="11"/>
  <c r="Q10" i="11" s="1"/>
  <c r="V10" i="11" s="1"/>
  <c r="R10" i="11" s="1"/>
  <c r="AB10" i="11"/>
  <c r="Z10" i="11" s="1"/>
  <c r="AE10" i="11" s="1"/>
  <c r="AA10" i="11" s="1"/>
  <c r="AK10" i="11"/>
  <c r="AI10" i="11" s="1"/>
  <c r="AN10" i="11" s="1"/>
  <c r="AJ10" i="11" s="1"/>
  <c r="BC10" i="11"/>
  <c r="BA10" i="11" s="1"/>
  <c r="BF10" i="11" s="1"/>
  <c r="BB10" i="11" s="1"/>
  <c r="BL10" i="11"/>
  <c r="BJ10" i="11" s="1"/>
  <c r="BO10" i="11" s="1"/>
  <c r="BK10" i="11" s="1"/>
  <c r="BU10" i="11"/>
  <c r="BS10" i="11" s="1"/>
  <c r="BX10" i="11" s="1"/>
  <c r="BT10" i="11" s="1"/>
  <c r="CM10" i="11"/>
  <c r="CK10" i="11" s="1"/>
  <c r="CP10" i="11" s="1"/>
  <c r="CL10" i="11" s="1"/>
  <c r="CV10" i="11"/>
  <c r="CT10" i="11" s="1"/>
  <c r="CY10" i="11" s="1"/>
  <c r="CU10" i="11" s="1"/>
  <c r="DE10" i="11"/>
  <c r="DC10" i="11" s="1"/>
  <c r="DH10" i="11" s="1"/>
  <c r="DD10" i="11" s="1"/>
  <c r="DW10" i="11"/>
  <c r="DU10" i="11" s="1"/>
  <c r="DZ10" i="11" s="1"/>
  <c r="DV10" i="11" s="1"/>
  <c r="EG10" i="11"/>
  <c r="E10" i="11" s="1"/>
  <c r="A11" i="11"/>
  <c r="A124" i="12" s="1"/>
  <c r="D11" i="11"/>
  <c r="E11" i="11"/>
  <c r="J11" i="11"/>
  <c r="S11" i="11"/>
  <c r="AK11" i="11"/>
  <c r="AL11" i="11" s="1"/>
  <c r="AT11" i="11"/>
  <c r="BC11" i="11"/>
  <c r="BU11" i="11"/>
  <c r="BV11" i="11" s="1"/>
  <c r="CD11" i="11"/>
  <c r="CM11" i="11"/>
  <c r="DE11" i="11"/>
  <c r="DF11" i="11" s="1"/>
  <c r="DN11" i="11"/>
  <c r="DW11" i="11"/>
  <c r="EF11" i="11"/>
  <c r="EI11" i="11"/>
  <c r="A12" i="11"/>
  <c r="A14" i="11"/>
  <c r="I15" i="11"/>
  <c r="R15" i="11"/>
  <c r="AA15" i="11"/>
  <c r="AJ15" i="11"/>
  <c r="AS15" i="11"/>
  <c r="BB15" i="11"/>
  <c r="BK15" i="11"/>
  <c r="BT15" i="11"/>
  <c r="CC15" i="11"/>
  <c r="CL15" i="11"/>
  <c r="CU15" i="11"/>
  <c r="DD15" i="11"/>
  <c r="DM15" i="11"/>
  <c r="DV15" i="11"/>
  <c r="A18" i="11"/>
  <c r="A109" i="12" l="1"/>
  <c r="EI3" i="8"/>
  <c r="DX9" i="11"/>
  <c r="DU9" i="11" s="1"/>
  <c r="DX3" i="11"/>
  <c r="DU3" i="11" s="1"/>
  <c r="BD3" i="11"/>
  <c r="G1" i="9"/>
  <c r="AP1" i="9"/>
  <c r="BJ1" i="9"/>
  <c r="AC24" i="7"/>
  <c r="CW24" i="7"/>
  <c r="CS24" i="7" s="1"/>
  <c r="BM24" i="7"/>
  <c r="BI24" i="7" s="1"/>
  <c r="K24" i="7"/>
  <c r="A91" i="12"/>
  <c r="EI16" i="7"/>
  <c r="K15" i="5"/>
  <c r="AC15" i="5"/>
  <c r="CW15" i="5"/>
  <c r="A74" i="12"/>
  <c r="EI17" i="5"/>
  <c r="K9" i="11"/>
  <c r="EI4" i="11"/>
  <c r="CN3" i="11"/>
  <c r="T3" i="11"/>
  <c r="I1" i="8"/>
  <c r="BT1" i="8"/>
  <c r="EF24" i="7"/>
  <c r="E24" i="7" s="1"/>
  <c r="CE24" i="7"/>
  <c r="EF3" i="7"/>
  <c r="E3" i="7" s="1"/>
  <c r="BD3" i="7"/>
  <c r="CF11" i="5"/>
  <c r="CC11" i="5" s="1"/>
  <c r="DD1" i="5"/>
  <c r="AJ1" i="5"/>
  <c r="BT1" i="5"/>
  <c r="EF10" i="6"/>
  <c r="E10" i="6" s="1"/>
  <c r="T10" i="6"/>
  <c r="DX3" i="7"/>
  <c r="DU3" i="7" s="1"/>
  <c r="CN3" i="7"/>
  <c r="CW3" i="5"/>
  <c r="CX3" i="5" s="1"/>
  <c r="CU3" i="5" s="1"/>
  <c r="CE10" i="6"/>
  <c r="DF24" i="7"/>
  <c r="DB24" i="7" s="1"/>
  <c r="BD15" i="7"/>
  <c r="AC7" i="7"/>
  <c r="CE3" i="7"/>
  <c r="CB3" i="7" s="1"/>
  <c r="T3" i="7"/>
  <c r="DX18" i="5"/>
  <c r="CN18" i="5"/>
  <c r="CJ18" i="5" s="1"/>
  <c r="BD18" i="5"/>
  <c r="AZ18" i="5" s="1"/>
  <c r="T18" i="5"/>
  <c r="P18" i="5" s="1"/>
  <c r="CN3" i="5"/>
  <c r="EI10" i="6"/>
  <c r="BT1" i="1"/>
  <c r="DO7" i="4"/>
  <c r="DK7" i="4" s="1"/>
  <c r="DF3" i="8"/>
  <c r="DC3" i="8" s="1"/>
  <c r="BV3" i="8"/>
  <c r="BS3" i="8" s="1"/>
  <c r="K3" i="8"/>
  <c r="AU24" i="7"/>
  <c r="AQ24" i="7" s="1"/>
  <c r="DO19" i="7"/>
  <c r="CE19" i="7"/>
  <c r="AU19" i="7"/>
  <c r="K19" i="7"/>
  <c r="CE15" i="7"/>
  <c r="CB15" i="7" s="1"/>
  <c r="BM5" i="7"/>
  <c r="BV3" i="7"/>
  <c r="K3" i="7"/>
  <c r="L3" i="7" s="1"/>
  <c r="I3" i="7" s="1"/>
  <c r="T16" i="5"/>
  <c r="U16" i="5" s="1"/>
  <c r="R16" i="5" s="1"/>
  <c r="BV15" i="5"/>
  <c r="DO3" i="5"/>
  <c r="DL3" i="5" s="1"/>
  <c r="K3" i="5"/>
  <c r="H3" i="5" s="1"/>
  <c r="BD7" i="6"/>
  <c r="EI5" i="6"/>
  <c r="CN3" i="6"/>
  <c r="CO3" i="6" s="1"/>
  <c r="CL3" i="6" s="1"/>
  <c r="AJ1" i="1"/>
  <c r="BB1" i="11"/>
  <c r="A97" i="12"/>
  <c r="EI22" i="7"/>
  <c r="CW12" i="7"/>
  <c r="CS12" i="7" s="1"/>
  <c r="BM12" i="7"/>
  <c r="AC12" i="7"/>
  <c r="DV1" i="11"/>
  <c r="DO9" i="11"/>
  <c r="BD9" i="11"/>
  <c r="BA9" i="11" s="1"/>
  <c r="DD1" i="11"/>
  <c r="AJ1" i="11"/>
  <c r="DX11" i="11"/>
  <c r="CN11" i="11"/>
  <c r="BD11" i="11"/>
  <c r="T11" i="11"/>
  <c r="DF9" i="11"/>
  <c r="DC9" i="11" s="1"/>
  <c r="CE9" i="11"/>
  <c r="AU9" i="11"/>
  <c r="EI3" i="11"/>
  <c r="CL1" i="11"/>
  <c r="R1" i="11"/>
  <c r="DO3" i="8"/>
  <c r="CN3" i="8"/>
  <c r="CK3" i="8" s="1"/>
  <c r="BD3" i="8"/>
  <c r="BA3" i="8" s="1"/>
  <c r="AC3" i="8"/>
  <c r="BV24" i="7"/>
  <c r="BR24" i="7" s="1"/>
  <c r="T24" i="7"/>
  <c r="A81" i="12"/>
  <c r="EI6" i="7"/>
  <c r="CW5" i="7"/>
  <c r="AC5" i="7"/>
  <c r="DX16" i="5"/>
  <c r="DY16" i="5" s="1"/>
  <c r="DV16" i="5" s="1"/>
  <c r="BM16" i="5"/>
  <c r="Q16" i="5"/>
  <c r="H11" i="5"/>
  <c r="BM6" i="5"/>
  <c r="BJ6" i="5" s="1"/>
  <c r="DX5" i="5"/>
  <c r="DF5" i="5"/>
  <c r="CN5" i="5"/>
  <c r="BV5" i="5"/>
  <c r="BD5" i="5"/>
  <c r="AL5" i="5"/>
  <c r="T5" i="5"/>
  <c r="CW14" i="6"/>
  <c r="CS14" i="6" s="1"/>
  <c r="BM14" i="6"/>
  <c r="BI14" i="6" s="1"/>
  <c r="AC14" i="6"/>
  <c r="Y14" i="6" s="1"/>
  <c r="DF3" i="6"/>
  <c r="DC3" i="6" s="1"/>
  <c r="CE3" i="6"/>
  <c r="DF6" i="1"/>
  <c r="CE6" i="1"/>
  <c r="T6" i="1"/>
  <c r="DX12" i="7"/>
  <c r="DT12" i="7" s="1"/>
  <c r="CN12" i="7"/>
  <c r="CJ12" i="7" s="1"/>
  <c r="BD12" i="7"/>
  <c r="T12" i="7"/>
  <c r="DO8" i="7"/>
  <c r="DK8" i="7" s="1"/>
  <c r="AU8" i="7"/>
  <c r="AQ8" i="7" s="1"/>
  <c r="CW7" i="7"/>
  <c r="T5" i="7"/>
  <c r="U5" i="7" s="1"/>
  <c r="R5" i="7" s="1"/>
  <c r="EI3" i="7"/>
  <c r="DO16" i="5"/>
  <c r="BD16" i="5"/>
  <c r="BA16" i="5" s="1"/>
  <c r="DX8" i="5"/>
  <c r="DU8" i="5" s="1"/>
  <c r="AC8" i="5"/>
  <c r="CN6" i="5"/>
  <c r="EI5" i="5"/>
  <c r="DF3" i="5"/>
  <c r="BD3" i="5"/>
  <c r="AC3" i="5"/>
  <c r="DX14" i="6"/>
  <c r="DT14" i="6" s="1"/>
  <c r="CN14" i="6"/>
  <c r="CJ14" i="6" s="1"/>
  <c r="BD14" i="6"/>
  <c r="AZ14" i="6" s="1"/>
  <c r="T14" i="6"/>
  <c r="P14" i="6" s="1"/>
  <c r="CW10" i="6"/>
  <c r="CT10" i="6" s="1"/>
  <c r="BV10" i="6"/>
  <c r="AU10" i="6"/>
  <c r="AR10" i="6" s="1"/>
  <c r="CW3" i="6"/>
  <c r="AU3" i="6"/>
  <c r="T3" i="6"/>
  <c r="DV1" i="6"/>
  <c r="BB1" i="6"/>
  <c r="DO11" i="1"/>
  <c r="DK11" i="1" s="1"/>
  <c r="CE11" i="1"/>
  <c r="CA11" i="1" s="1"/>
  <c r="AU11" i="1"/>
  <c r="AQ11" i="1" s="1"/>
  <c r="K11" i="1"/>
  <c r="G11" i="1" s="1"/>
  <c r="EI6" i="1"/>
  <c r="CW6" i="1"/>
  <c r="CT6" i="1" s="1"/>
  <c r="BV6" i="1"/>
  <c r="AU6" i="1"/>
  <c r="AR6" i="1" s="1"/>
  <c r="EI5" i="1"/>
  <c r="DO3" i="1"/>
  <c r="DP3" i="1" s="1"/>
  <c r="DM3" i="1" s="1"/>
  <c r="CN3" i="1"/>
  <c r="BM3" i="1"/>
  <c r="AC3" i="1"/>
  <c r="CW15" i="7"/>
  <c r="CT15" i="7" s="1"/>
  <c r="AC15" i="7"/>
  <c r="Z15" i="7" s="1"/>
  <c r="DO12" i="7"/>
  <c r="DK12" i="7" s="1"/>
  <c r="CE12" i="7"/>
  <c r="CA12" i="7" s="1"/>
  <c r="AU12" i="7"/>
  <c r="DO10" i="7"/>
  <c r="DL10" i="7" s="1"/>
  <c r="BD10" i="7"/>
  <c r="EF7" i="7"/>
  <c r="E7" i="7" s="1"/>
  <c r="AL7" i="7"/>
  <c r="CE5" i="7"/>
  <c r="CE16" i="5"/>
  <c r="AU16" i="5"/>
  <c r="DO11" i="5"/>
  <c r="DP11" i="5" s="1"/>
  <c r="DM11" i="5" s="1"/>
  <c r="DM19" i="5" s="1"/>
  <c r="BV11" i="5"/>
  <c r="AL11" i="5"/>
  <c r="CE8" i="5"/>
  <c r="BD8" i="5"/>
  <c r="BA8" i="5" s="1"/>
  <c r="DO6" i="5"/>
  <c r="DL6" i="5" s="1"/>
  <c r="DO5" i="5"/>
  <c r="DK5" i="5" s="1"/>
  <c r="CW5" i="5"/>
  <c r="CS5" i="5" s="1"/>
  <c r="CE5" i="5"/>
  <c r="CA5" i="5" s="1"/>
  <c r="BM5" i="5"/>
  <c r="BI5" i="5" s="1"/>
  <c r="AU5" i="5"/>
  <c r="AQ5" i="5" s="1"/>
  <c r="AC5" i="5"/>
  <c r="Y5" i="5" s="1"/>
  <c r="K5" i="5"/>
  <c r="G5" i="5" s="1"/>
  <c r="AU3" i="5"/>
  <c r="AR3" i="5" s="1"/>
  <c r="T3" i="5"/>
  <c r="BP15" i="6"/>
  <c r="DX10" i="6"/>
  <c r="DU10" i="6" s="1"/>
  <c r="CN10" i="6"/>
  <c r="BM10" i="6"/>
  <c r="BJ10" i="6" s="1"/>
  <c r="K10" i="6"/>
  <c r="EI4" i="6"/>
  <c r="DX3" i="6"/>
  <c r="AL3" i="6"/>
  <c r="AI3" i="6" s="1"/>
  <c r="K3" i="6"/>
  <c r="DD1" i="6"/>
  <c r="AJ1" i="6"/>
  <c r="EI11" i="1"/>
  <c r="DF11" i="1"/>
  <c r="BV11" i="1"/>
  <c r="AL11" i="1"/>
  <c r="DX6" i="1"/>
  <c r="CN6" i="1"/>
  <c r="BM6" i="1"/>
  <c r="BJ6" i="1" s="1"/>
  <c r="K6" i="1"/>
  <c r="L6" i="1" s="1"/>
  <c r="I6" i="1" s="1"/>
  <c r="BD3" i="1"/>
  <c r="DV1" i="1"/>
  <c r="BB1" i="1"/>
  <c r="DP7" i="4"/>
  <c r="DM7" i="4" s="1"/>
  <c r="BM3" i="4"/>
  <c r="AC3" i="4"/>
  <c r="BP8" i="6"/>
  <c r="E7" i="11"/>
  <c r="E12" i="11"/>
  <c r="CN17" i="7"/>
  <c r="CK17" i="7" s="1"/>
  <c r="BV3" i="11"/>
  <c r="DO7" i="8"/>
  <c r="DK7" i="8" s="1"/>
  <c r="DL7" i="8" s="1"/>
  <c r="CE7" i="8"/>
  <c r="AU7" i="8"/>
  <c r="K7" i="8"/>
  <c r="DV1" i="8"/>
  <c r="BB1" i="8"/>
  <c r="BT1" i="9"/>
  <c r="AF1" i="9"/>
  <c r="CW19" i="7"/>
  <c r="BM19" i="7"/>
  <c r="AC19" i="7"/>
  <c r="DO17" i="7"/>
  <c r="DL17" i="7" s="1"/>
  <c r="AJ6" i="7"/>
  <c r="AN13" i="7"/>
  <c r="BV17" i="7"/>
  <c r="BS17" i="7" s="1"/>
  <c r="EF17" i="7"/>
  <c r="E17" i="7" s="1"/>
  <c r="CL11" i="7"/>
  <c r="CP13" i="7"/>
  <c r="DO11" i="11"/>
  <c r="CE11" i="11"/>
  <c r="AU11" i="11"/>
  <c r="K11" i="11"/>
  <c r="EI9" i="11"/>
  <c r="DF3" i="11"/>
  <c r="AL3" i="11"/>
  <c r="AM3" i="11" s="1"/>
  <c r="AJ3" i="11" s="1"/>
  <c r="AJ7" i="11" s="1"/>
  <c r="CW7" i="8"/>
  <c r="BM7" i="8"/>
  <c r="AC7" i="8"/>
  <c r="CL1" i="8"/>
  <c r="R1" i="8"/>
  <c r="AZ1" i="9"/>
  <c r="L1" i="9"/>
  <c r="A95" i="12"/>
  <c r="EI20" i="7"/>
  <c r="BM17" i="7"/>
  <c r="DF19" i="7"/>
  <c r="BV19" i="7"/>
  <c r="AL19" i="7"/>
  <c r="CE17" i="7"/>
  <c r="BD17" i="7"/>
  <c r="BA17" i="7" s="1"/>
  <c r="AC17" i="7"/>
  <c r="EF15" i="7"/>
  <c r="E15" i="7" s="1"/>
  <c r="E31" i="7" s="1"/>
  <c r="BV15" i="7"/>
  <c r="AU15" i="7"/>
  <c r="AR15" i="7" s="1"/>
  <c r="T15" i="7"/>
  <c r="CW8" i="7"/>
  <c r="CS8" i="7" s="1"/>
  <c r="AC8" i="7"/>
  <c r="Y8" i="7" s="1"/>
  <c r="EF5" i="7"/>
  <c r="E5" i="7" s="1"/>
  <c r="DO5" i="7"/>
  <c r="BV5" i="7"/>
  <c r="BD5" i="7"/>
  <c r="Q5" i="7"/>
  <c r="DF3" i="7"/>
  <c r="CF3" i="7"/>
  <c r="CC3" i="7" s="1"/>
  <c r="BM3" i="7"/>
  <c r="AU3" i="7"/>
  <c r="H3" i="7"/>
  <c r="DO18" i="5"/>
  <c r="CE18" i="5"/>
  <c r="CA18" i="5" s="1"/>
  <c r="AU18" i="5"/>
  <c r="AQ18" i="5" s="1"/>
  <c r="K18" i="5"/>
  <c r="EI16" i="5"/>
  <c r="BE16" i="5"/>
  <c r="BB16" i="5" s="1"/>
  <c r="DF15" i="5"/>
  <c r="BM15" i="5"/>
  <c r="EI13" i="5"/>
  <c r="DU13" i="5"/>
  <c r="BE13" i="5"/>
  <c r="BB13" i="5" s="1"/>
  <c r="AV11" i="5"/>
  <c r="AS11" i="5" s="1"/>
  <c r="DO8" i="5"/>
  <c r="CN8" i="5"/>
  <c r="CK8" i="5" s="1"/>
  <c r="CE6" i="5"/>
  <c r="CB6" i="5" s="1"/>
  <c r="BD6" i="5"/>
  <c r="CT3" i="5"/>
  <c r="AU17" i="7"/>
  <c r="T17" i="7"/>
  <c r="Q17" i="7" s="1"/>
  <c r="DX15" i="7"/>
  <c r="AL15" i="7"/>
  <c r="AM15" i="7" s="1"/>
  <c r="K15" i="7"/>
  <c r="H15" i="7" s="1"/>
  <c r="EI11" i="7"/>
  <c r="CE8" i="7"/>
  <c r="CA8" i="7" s="1"/>
  <c r="K8" i="7"/>
  <c r="G8" i="7" s="1"/>
  <c r="DF5" i="7"/>
  <c r="CN5" i="7"/>
  <c r="K5" i="7"/>
  <c r="BV6" i="5"/>
  <c r="AU6" i="5"/>
  <c r="AR6" i="5" s="1"/>
  <c r="T6" i="5"/>
  <c r="CN22" i="7"/>
  <c r="BD22" i="7"/>
  <c r="T22" i="7"/>
  <c r="DX19" i="7"/>
  <c r="CN19" i="7"/>
  <c r="BD19" i="7"/>
  <c r="AZ19" i="7" s="1"/>
  <c r="BA19" i="7" s="1"/>
  <c r="T19" i="7"/>
  <c r="DX17" i="7"/>
  <c r="DU17" i="7" s="1"/>
  <c r="CW17" i="7"/>
  <c r="K17" i="7"/>
  <c r="DO15" i="7"/>
  <c r="DL15" i="7" s="1"/>
  <c r="CN15" i="7"/>
  <c r="V13" i="7"/>
  <c r="EI12" i="7"/>
  <c r="BM8" i="7"/>
  <c r="BI8" i="7" s="1"/>
  <c r="BV7" i="7"/>
  <c r="DX5" i="7"/>
  <c r="AU5" i="7"/>
  <c r="DO3" i="7"/>
  <c r="AL3" i="7"/>
  <c r="CW18" i="5"/>
  <c r="CS18" i="5" s="1"/>
  <c r="BM18" i="5"/>
  <c r="BI18" i="5" s="1"/>
  <c r="AC18" i="5"/>
  <c r="Y18" i="5" s="1"/>
  <c r="DF16" i="5"/>
  <c r="CN16" i="5"/>
  <c r="K16" i="5"/>
  <c r="EF15" i="5"/>
  <c r="E15" i="5" s="1"/>
  <c r="AL15" i="5"/>
  <c r="DF13" i="5"/>
  <c r="DC13" i="5" s="1"/>
  <c r="CN13" i="5"/>
  <c r="K13" i="5"/>
  <c r="EI11" i="5"/>
  <c r="BV8" i="5"/>
  <c r="BS8" i="5" s="1"/>
  <c r="AU8" i="5"/>
  <c r="T8" i="5"/>
  <c r="Q8" i="5" s="1"/>
  <c r="DX6" i="5"/>
  <c r="CW6" i="5"/>
  <c r="CT6" i="5" s="1"/>
  <c r="K6" i="5"/>
  <c r="H6" i="5" s="1"/>
  <c r="A57" i="12"/>
  <c r="EI14" i="6"/>
  <c r="E15" i="6"/>
  <c r="AV10" i="6"/>
  <c r="AS10" i="6" s="1"/>
  <c r="AV6" i="1"/>
  <c r="AS6" i="1" s="1"/>
  <c r="CL1" i="4"/>
  <c r="R1" i="4"/>
  <c r="CN20" i="7"/>
  <c r="BD20" i="7"/>
  <c r="T20" i="7"/>
  <c r="CK3" i="6"/>
  <c r="E12" i="1"/>
  <c r="CW7" i="4"/>
  <c r="CE7" i="4"/>
  <c r="BM7" i="4"/>
  <c r="AU7" i="4"/>
  <c r="AC7" i="4"/>
  <c r="K7" i="4"/>
  <c r="CW3" i="11"/>
  <c r="CT3" i="11" s="1"/>
  <c r="BM3" i="11"/>
  <c r="AC3" i="11"/>
  <c r="DF8" i="7"/>
  <c r="BV8" i="7"/>
  <c r="AL8" i="7"/>
  <c r="DO14" i="6"/>
  <c r="DK14" i="6" s="1"/>
  <c r="CE14" i="6"/>
  <c r="CA14" i="6" s="1"/>
  <c r="AU14" i="6"/>
  <c r="AQ14" i="6" s="1"/>
  <c r="K14" i="6"/>
  <c r="G14" i="6" s="1"/>
  <c r="DX7" i="6"/>
  <c r="BV7" i="6"/>
  <c r="DF3" i="1"/>
  <c r="T3" i="1"/>
  <c r="EI3" i="4"/>
  <c r="BV3" i="4"/>
  <c r="AU3" i="4"/>
  <c r="T3" i="4"/>
  <c r="DV1" i="4"/>
  <c r="BB1" i="4"/>
  <c r="BV20" i="7"/>
  <c r="AL20" i="7"/>
  <c r="DO7" i="7"/>
  <c r="CE7" i="7"/>
  <c r="CE13" i="7" s="1"/>
  <c r="AU7" i="7"/>
  <c r="K7" i="7"/>
  <c r="AC6" i="5"/>
  <c r="Z6" i="5" s="1"/>
  <c r="DX3" i="5"/>
  <c r="CE3" i="5"/>
  <c r="CB3" i="5" s="1"/>
  <c r="BM3" i="5"/>
  <c r="DF14" i="6"/>
  <c r="DB14" i="6" s="1"/>
  <c r="BV14" i="6"/>
  <c r="BR14" i="6" s="1"/>
  <c r="AL14" i="6"/>
  <c r="AH14" i="6" s="1"/>
  <c r="DO10" i="6"/>
  <c r="AL10" i="6"/>
  <c r="AL7" i="6"/>
  <c r="DO3" i="6"/>
  <c r="BV3" i="6"/>
  <c r="BS3" i="6" s="1"/>
  <c r="BD3" i="6"/>
  <c r="DX11" i="1"/>
  <c r="DY11" i="1" s="1"/>
  <c r="DV11" i="1" s="1"/>
  <c r="CN11" i="1"/>
  <c r="BD11" i="1"/>
  <c r="T11" i="1"/>
  <c r="DO6" i="1"/>
  <c r="AL6" i="1"/>
  <c r="DX3" i="1"/>
  <c r="CW3" i="1"/>
  <c r="BV3" i="1"/>
  <c r="DX7" i="4"/>
  <c r="DY7" i="4" s="1"/>
  <c r="DV7" i="4" s="1"/>
  <c r="DF7" i="4"/>
  <c r="CN7" i="4"/>
  <c r="BV7" i="4"/>
  <c r="BD7" i="4"/>
  <c r="AL7" i="4"/>
  <c r="T7" i="4"/>
  <c r="DX3" i="4"/>
  <c r="DU3" i="4" s="1"/>
  <c r="CW3" i="4"/>
  <c r="K3" i="4"/>
  <c r="DD1" i="4"/>
  <c r="DO3" i="11"/>
  <c r="CE3" i="11"/>
  <c r="AU3" i="11"/>
  <c r="K3" i="11"/>
  <c r="DX8" i="7"/>
  <c r="CN8" i="7"/>
  <c r="BD8" i="7"/>
  <c r="T8" i="7"/>
  <c r="BD7" i="8"/>
  <c r="AL7" i="8"/>
  <c r="T7" i="8"/>
  <c r="DC5" i="7"/>
  <c r="DG5" i="7"/>
  <c r="DD5" i="7" s="1"/>
  <c r="AI5" i="7"/>
  <c r="AM5" i="7"/>
  <c r="AJ5" i="7" s="1"/>
  <c r="CT3" i="7"/>
  <c r="CX3" i="7"/>
  <c r="CU3" i="7" s="1"/>
  <c r="Z3" i="7"/>
  <c r="AD3" i="7"/>
  <c r="AA3" i="7" s="1"/>
  <c r="BS16" i="5"/>
  <c r="BW16" i="5"/>
  <c r="BT16" i="5" s="1"/>
  <c r="AI13" i="5"/>
  <c r="AM13" i="5"/>
  <c r="AJ13" i="5" s="1"/>
  <c r="A85" i="12"/>
  <c r="EI10" i="7"/>
  <c r="BS5" i="7"/>
  <c r="BW5" i="7"/>
  <c r="BT5" i="7" s="1"/>
  <c r="BJ3" i="7"/>
  <c r="BN3" i="7"/>
  <c r="BK3" i="7" s="1"/>
  <c r="AJ1" i="7"/>
  <c r="DD1" i="7"/>
  <c r="DC16" i="5"/>
  <c r="DG16" i="5"/>
  <c r="DD16" i="5" s="1"/>
  <c r="AI16" i="5"/>
  <c r="AM16" i="5"/>
  <c r="AJ16" i="5" s="1"/>
  <c r="BS13" i="5"/>
  <c r="BW13" i="5"/>
  <c r="BT13" i="5" s="1"/>
  <c r="EI6" i="11"/>
  <c r="EI5" i="11"/>
  <c r="DM1" i="11"/>
  <c r="CU1" i="11"/>
  <c r="CC1" i="11"/>
  <c r="BK1" i="11"/>
  <c r="AS1" i="11"/>
  <c r="AA1" i="11"/>
  <c r="BO1" i="9"/>
  <c r="BE1" i="9"/>
  <c r="AU1" i="9"/>
  <c r="AK1" i="9"/>
  <c r="AA1" i="9"/>
  <c r="Q1" i="9"/>
  <c r="BX13" i="7"/>
  <c r="BF13" i="7"/>
  <c r="K12" i="7"/>
  <c r="EI7" i="7"/>
  <c r="EI15" i="5"/>
  <c r="T7" i="7"/>
  <c r="CX11" i="5"/>
  <c r="CU11" i="5" s="1"/>
  <c r="BN11" i="5"/>
  <c r="BK11" i="5" s="1"/>
  <c r="AD11" i="5"/>
  <c r="AA11" i="5" s="1"/>
  <c r="DP3" i="5"/>
  <c r="DM3" i="5" s="1"/>
  <c r="CF3" i="5"/>
  <c r="CC3" i="5" s="1"/>
  <c r="AV3" i="5"/>
  <c r="AS3" i="5" s="1"/>
  <c r="L3" i="5"/>
  <c r="I3" i="5" s="1"/>
  <c r="DP14" i="6"/>
  <c r="DM14" i="6" s="1"/>
  <c r="DL14" i="6"/>
  <c r="CX14" i="6"/>
  <c r="CU14" i="6" s="1"/>
  <c r="CT14" i="6"/>
  <c r="CB14" i="6"/>
  <c r="BN14" i="6"/>
  <c r="BK14" i="6" s="1"/>
  <c r="BJ14" i="6"/>
  <c r="AR14" i="6"/>
  <c r="AD14" i="6"/>
  <c r="AA14" i="6" s="1"/>
  <c r="Z14" i="6"/>
  <c r="L14" i="6"/>
  <c r="I14" i="6" s="1"/>
  <c r="H14" i="6"/>
  <c r="CX10" i="6"/>
  <c r="CU10" i="6" s="1"/>
  <c r="CU15" i="6" s="1"/>
  <c r="BN10" i="6"/>
  <c r="BK10" i="6" s="1"/>
  <c r="AD10" i="6"/>
  <c r="AA10" i="6" s="1"/>
  <c r="EI7" i="6"/>
  <c r="DG3" i="6"/>
  <c r="DD3" i="6" s="1"/>
  <c r="BW3" i="6"/>
  <c r="BT3" i="6" s="1"/>
  <c r="AM3" i="6"/>
  <c r="AJ3" i="6" s="1"/>
  <c r="DM1" i="6"/>
  <c r="CU1" i="6"/>
  <c r="CC1" i="6"/>
  <c r="BK1" i="6"/>
  <c r="AS1" i="6"/>
  <c r="AA1" i="6"/>
  <c r="DP11" i="1"/>
  <c r="DM11" i="1" s="1"/>
  <c r="CX11" i="1"/>
  <c r="CU11" i="1" s="1"/>
  <c r="CT11" i="1"/>
  <c r="CF11" i="1"/>
  <c r="CC11" i="1" s="1"/>
  <c r="CB11" i="1"/>
  <c r="BN11" i="1"/>
  <c r="BK11" i="1" s="1"/>
  <c r="BJ11" i="1"/>
  <c r="AD11" i="1"/>
  <c r="AA11" i="1" s="1"/>
  <c r="Z11" i="1"/>
  <c r="L11" i="1"/>
  <c r="I11" i="1" s="1"/>
  <c r="H11" i="1"/>
  <c r="CX6" i="1"/>
  <c r="CU6" i="1" s="1"/>
  <c r="BN6" i="1"/>
  <c r="BK6" i="1" s="1"/>
  <c r="AD6" i="1"/>
  <c r="AA6" i="1" s="1"/>
  <c r="DM1" i="1"/>
  <c r="CU1" i="1"/>
  <c r="CC1" i="1"/>
  <c r="BK1" i="1"/>
  <c r="AS1" i="1"/>
  <c r="AA1" i="1"/>
  <c r="A31" i="12"/>
  <c r="DT11" i="11"/>
  <c r="DU11" i="11" s="1"/>
  <c r="DY11" i="11"/>
  <c r="DV11" i="11" s="1"/>
  <c r="DB11" i="11"/>
  <c r="DC11" i="11" s="1"/>
  <c r="DG11" i="11"/>
  <c r="DD11" i="11" s="1"/>
  <c r="CJ11" i="11"/>
  <c r="CK11" i="11" s="1"/>
  <c r="CO11" i="11"/>
  <c r="CL11" i="11" s="1"/>
  <c r="BR11" i="11"/>
  <c r="BS11" i="11" s="1"/>
  <c r="BW11" i="11"/>
  <c r="BT11" i="11" s="1"/>
  <c r="BE11" i="11"/>
  <c r="BB11" i="11" s="1"/>
  <c r="AZ11" i="11"/>
  <c r="BA11" i="11" s="1"/>
  <c r="AH11" i="11"/>
  <c r="AI11" i="11" s="1"/>
  <c r="AM11" i="11"/>
  <c r="AJ11" i="11" s="1"/>
  <c r="P11" i="11"/>
  <c r="Q11" i="11" s="1"/>
  <c r="U11" i="11"/>
  <c r="R11" i="11" s="1"/>
  <c r="CT9" i="11"/>
  <c r="CX9" i="11"/>
  <c r="CU9" i="11" s="1"/>
  <c r="BJ9" i="11"/>
  <c r="BN9" i="11"/>
  <c r="BK9" i="11" s="1"/>
  <c r="Z9" i="11"/>
  <c r="AD9" i="11"/>
  <c r="AA9" i="11" s="1"/>
  <c r="DC3" i="11"/>
  <c r="DG3" i="11"/>
  <c r="DD3" i="11" s="1"/>
  <c r="DD7" i="11" s="1"/>
  <c r="BW3" i="11"/>
  <c r="BT3" i="11" s="1"/>
  <c r="BT7" i="11" s="1"/>
  <c r="BS3" i="11"/>
  <c r="DT7" i="8"/>
  <c r="DU7" i="8" s="1"/>
  <c r="DY7" i="8"/>
  <c r="DV7" i="8" s="1"/>
  <c r="DB7" i="8"/>
  <c r="DC7" i="8" s="1"/>
  <c r="DG7" i="8"/>
  <c r="DD7" i="8" s="1"/>
  <c r="CJ7" i="8"/>
  <c r="CK7" i="8" s="1"/>
  <c r="CO7" i="8"/>
  <c r="CL7" i="8" s="1"/>
  <c r="BR7" i="8"/>
  <c r="BS7" i="8" s="1"/>
  <c r="BW7" i="8"/>
  <c r="BT7" i="8" s="1"/>
  <c r="BE7" i="8"/>
  <c r="BB7" i="8" s="1"/>
  <c r="AZ7" i="8"/>
  <c r="BA7" i="8" s="1"/>
  <c r="AH7" i="8"/>
  <c r="AI7" i="8" s="1"/>
  <c r="AM7" i="8"/>
  <c r="AJ7" i="8" s="1"/>
  <c r="P7" i="8"/>
  <c r="Q7" i="8" s="1"/>
  <c r="U7" i="8"/>
  <c r="R7" i="8" s="1"/>
  <c r="DL3" i="8"/>
  <c r="DP3" i="8"/>
  <c r="DM3" i="8" s="1"/>
  <c r="DM9" i="8" s="1"/>
  <c r="C26" i="8" s="1"/>
  <c r="CB3" i="8"/>
  <c r="CF3" i="8"/>
  <c r="CC3" i="8" s="1"/>
  <c r="AV3" i="8"/>
  <c r="AS3" i="8" s="1"/>
  <c r="AR3" i="8"/>
  <c r="L3" i="8"/>
  <c r="I3" i="8" s="1"/>
  <c r="H3" i="8"/>
  <c r="DP22" i="7"/>
  <c r="DM22" i="7" s="1"/>
  <c r="DK22" i="7"/>
  <c r="DL22" i="7" s="1"/>
  <c r="CX22" i="7"/>
  <c r="CU22" i="7" s="1"/>
  <c r="CS22" i="7"/>
  <c r="CT22" i="7" s="1"/>
  <c r="CA22" i="7"/>
  <c r="CB22" i="7" s="1"/>
  <c r="CF22" i="7"/>
  <c r="CC22" i="7" s="1"/>
  <c r="BN22" i="7"/>
  <c r="BK22" i="7" s="1"/>
  <c r="BI22" i="7"/>
  <c r="BJ22" i="7" s="1"/>
  <c r="AQ22" i="7"/>
  <c r="AR22" i="7" s="1"/>
  <c r="AV22" i="7"/>
  <c r="AS22" i="7" s="1"/>
  <c r="Y22" i="7"/>
  <c r="Z22" i="7" s="1"/>
  <c r="AD22" i="7"/>
  <c r="AA22" i="7" s="1"/>
  <c r="G22" i="7"/>
  <c r="H22" i="7" s="1"/>
  <c r="L22" i="7"/>
  <c r="I22" i="7" s="1"/>
  <c r="CT20" i="7"/>
  <c r="CX20" i="7"/>
  <c r="CU20" i="7" s="1"/>
  <c r="BJ20" i="7"/>
  <c r="BN20" i="7"/>
  <c r="BK20" i="7" s="1"/>
  <c r="Z20" i="7"/>
  <c r="AD20" i="7"/>
  <c r="AA20" i="7" s="1"/>
  <c r="DT19" i="7"/>
  <c r="DU19" i="7" s="1"/>
  <c r="DY19" i="7"/>
  <c r="DV19" i="7" s="1"/>
  <c r="DB19" i="7"/>
  <c r="DC19" i="7" s="1"/>
  <c r="DG19" i="7"/>
  <c r="DD19" i="7" s="1"/>
  <c r="CJ19" i="7"/>
  <c r="CK19" i="7" s="1"/>
  <c r="CO19" i="7"/>
  <c r="CL19" i="7" s="1"/>
  <c r="BR19" i="7"/>
  <c r="BS19" i="7" s="1"/>
  <c r="BW19" i="7"/>
  <c r="BT19" i="7" s="1"/>
  <c r="AH19" i="7"/>
  <c r="AI19" i="7" s="1"/>
  <c r="AM19" i="7"/>
  <c r="AJ19" i="7" s="1"/>
  <c r="U19" i="7"/>
  <c r="R19" i="7" s="1"/>
  <c r="P19" i="7"/>
  <c r="Q19" i="7" s="1"/>
  <c r="CL18" i="7"/>
  <c r="CQ25" i="7"/>
  <c r="BK18" i="7"/>
  <c r="BP25" i="7"/>
  <c r="AS18" i="7"/>
  <c r="AX25" i="7"/>
  <c r="AA18" i="7"/>
  <c r="AF25" i="7"/>
  <c r="I18" i="7"/>
  <c r="N25" i="7"/>
  <c r="DP17" i="7"/>
  <c r="DM17" i="7" s="1"/>
  <c r="CB17" i="7"/>
  <c r="CF17" i="7"/>
  <c r="CC17" i="7" s="1"/>
  <c r="AR17" i="7"/>
  <c r="AV17" i="7"/>
  <c r="AS17" i="7" s="1"/>
  <c r="H17" i="7"/>
  <c r="L17" i="7"/>
  <c r="I17" i="7" s="1"/>
  <c r="CG25" i="7"/>
  <c r="CC16" i="7"/>
  <c r="BO25" i="7"/>
  <c r="BK16" i="7"/>
  <c r="AW25" i="7"/>
  <c r="AS16" i="7"/>
  <c r="AE25" i="7"/>
  <c r="AA16" i="7"/>
  <c r="M25" i="7"/>
  <c r="I16" i="7"/>
  <c r="DC15" i="7"/>
  <c r="DG15" i="7"/>
  <c r="DD15" i="7" s="1"/>
  <c r="DD25" i="7" s="1"/>
  <c r="BS15" i="7"/>
  <c r="BW15" i="7"/>
  <c r="BV25" i="7"/>
  <c r="AI15" i="7"/>
  <c r="L12" i="7"/>
  <c r="I12" i="7" s="1"/>
  <c r="G12" i="7"/>
  <c r="H12" i="7" s="1"/>
  <c r="BK6" i="7"/>
  <c r="BO13" i="7"/>
  <c r="AA6" i="7"/>
  <c r="AE13" i="7"/>
  <c r="CC4" i="7"/>
  <c r="CH13" i="7"/>
  <c r="BK4" i="7"/>
  <c r="BP13" i="7"/>
  <c r="AS4" i="7"/>
  <c r="AX13" i="7"/>
  <c r="AA4" i="7"/>
  <c r="AF13" i="7"/>
  <c r="I4" i="7"/>
  <c r="N13" i="7"/>
  <c r="DL3" i="11"/>
  <c r="DP3" i="11"/>
  <c r="DM3" i="11" s="1"/>
  <c r="DM7" i="11" s="1"/>
  <c r="CB3" i="11"/>
  <c r="CF3" i="11"/>
  <c r="CC3" i="11" s="1"/>
  <c r="CC7" i="11" s="1"/>
  <c r="BJ3" i="11"/>
  <c r="BN3" i="11"/>
  <c r="BK3" i="11" s="1"/>
  <c r="BK7" i="11" s="1"/>
  <c r="AR3" i="11"/>
  <c r="AV3" i="11"/>
  <c r="AS3" i="11" s="1"/>
  <c r="AS7" i="11" s="1"/>
  <c r="Z3" i="11"/>
  <c r="AD3" i="11"/>
  <c r="AA3" i="11" s="1"/>
  <c r="AA7" i="11" s="1"/>
  <c r="H3" i="11"/>
  <c r="L3" i="11"/>
  <c r="I3" i="11" s="1"/>
  <c r="I7" i="11" s="1"/>
  <c r="DP7" i="7"/>
  <c r="DM7" i="7" s="1"/>
  <c r="DK7" i="7"/>
  <c r="DL7" i="7" s="1"/>
  <c r="CF7" i="7"/>
  <c r="CC7" i="7" s="1"/>
  <c r="CA7" i="7"/>
  <c r="CB7" i="7" s="1"/>
  <c r="AV7" i="7"/>
  <c r="AS7" i="7" s="1"/>
  <c r="AQ7" i="7"/>
  <c r="AR7" i="7" s="1"/>
  <c r="AU13" i="7"/>
  <c r="L7" i="7"/>
  <c r="I7" i="7" s="1"/>
  <c r="G7" i="7"/>
  <c r="H7" i="7" s="1"/>
  <c r="K13" i="7"/>
  <c r="DK11" i="11"/>
  <c r="DL11" i="11" s="1"/>
  <c r="DP11" i="11"/>
  <c r="DM11" i="11" s="1"/>
  <c r="CS11" i="11"/>
  <c r="CT11" i="11" s="1"/>
  <c r="CX11" i="11"/>
  <c r="CU11" i="11" s="1"/>
  <c r="CA11" i="11"/>
  <c r="CB11" i="11" s="1"/>
  <c r="CF11" i="11"/>
  <c r="CC11" i="11" s="1"/>
  <c r="BI11" i="11"/>
  <c r="BJ11" i="11" s="1"/>
  <c r="BN11" i="11"/>
  <c r="BK11" i="11" s="1"/>
  <c r="AQ11" i="11"/>
  <c r="AR11" i="11" s="1"/>
  <c r="AV11" i="11"/>
  <c r="AS11" i="11" s="1"/>
  <c r="Y11" i="11"/>
  <c r="Z11" i="11" s="1"/>
  <c r="AD11" i="11"/>
  <c r="AA11" i="11" s="1"/>
  <c r="G11" i="11"/>
  <c r="H11" i="11" s="1"/>
  <c r="L11" i="11"/>
  <c r="I11" i="11" s="1"/>
  <c r="DL9" i="11"/>
  <c r="DP9" i="11"/>
  <c r="DM9" i="11" s="1"/>
  <c r="DM12" i="11" s="1"/>
  <c r="CB9" i="11"/>
  <c r="CF9" i="11"/>
  <c r="CC9" i="11" s="1"/>
  <c r="AR9" i="11"/>
  <c r="AV9" i="11"/>
  <c r="AS9" i="11" s="1"/>
  <c r="H9" i="11"/>
  <c r="L9" i="11"/>
  <c r="I9" i="11" s="1"/>
  <c r="I12" i="11" s="1"/>
  <c r="CK3" i="11"/>
  <c r="CO3" i="11"/>
  <c r="CL3" i="11" s="1"/>
  <c r="CL7" i="11" s="1"/>
  <c r="BE3" i="11"/>
  <c r="BB3" i="11" s="1"/>
  <c r="BB7" i="11" s="1"/>
  <c r="BA3" i="11"/>
  <c r="Q3" i="11"/>
  <c r="U3" i="11"/>
  <c r="R3" i="11" s="1"/>
  <c r="R7" i="11" s="1"/>
  <c r="DP7" i="8"/>
  <c r="DM7" i="8" s="1"/>
  <c r="CS7" i="8"/>
  <c r="CT7" i="8" s="1"/>
  <c r="CX7" i="8"/>
  <c r="CU7" i="8" s="1"/>
  <c r="CF7" i="8"/>
  <c r="CC7" i="8" s="1"/>
  <c r="CA7" i="8"/>
  <c r="CB7" i="8" s="1"/>
  <c r="BI7" i="8"/>
  <c r="BJ7" i="8" s="1"/>
  <c r="BN7" i="8"/>
  <c r="BK7" i="8" s="1"/>
  <c r="AQ7" i="8"/>
  <c r="AR7" i="8" s="1"/>
  <c r="AV7" i="8"/>
  <c r="AS7" i="8" s="1"/>
  <c r="AD7" i="8"/>
  <c r="AA7" i="8" s="1"/>
  <c r="Y7" i="8"/>
  <c r="Z7" i="8" s="1"/>
  <c r="G7" i="8"/>
  <c r="H7" i="8" s="1"/>
  <c r="L7" i="8"/>
  <c r="I7" i="8" s="1"/>
  <c r="CT3" i="8"/>
  <c r="CX3" i="8"/>
  <c r="CU3" i="8" s="1"/>
  <c r="CU9" i="8" s="1"/>
  <c r="C24" i="8" s="1"/>
  <c r="BJ3" i="8"/>
  <c r="BN3" i="8"/>
  <c r="BK3" i="8" s="1"/>
  <c r="Z3" i="8"/>
  <c r="AD3" i="8"/>
  <c r="AA3" i="8" s="1"/>
  <c r="DT22" i="7"/>
  <c r="DU22" i="7" s="1"/>
  <c r="DY22" i="7"/>
  <c r="DV22" i="7" s="1"/>
  <c r="DB22" i="7"/>
  <c r="DC22" i="7" s="1"/>
  <c r="DG22" i="7"/>
  <c r="DD22" i="7" s="1"/>
  <c r="CJ22" i="7"/>
  <c r="CK22" i="7" s="1"/>
  <c r="CO22" i="7"/>
  <c r="CL22" i="7" s="1"/>
  <c r="BR22" i="7"/>
  <c r="BS22" i="7" s="1"/>
  <c r="BW22" i="7"/>
  <c r="BT22" i="7" s="1"/>
  <c r="AZ22" i="7"/>
  <c r="BA22" i="7" s="1"/>
  <c r="BE22" i="7"/>
  <c r="BB22" i="7" s="1"/>
  <c r="AM22" i="7"/>
  <c r="AJ22" i="7" s="1"/>
  <c r="AH22" i="7"/>
  <c r="AI22" i="7" s="1"/>
  <c r="P22" i="7"/>
  <c r="Q22" i="7" s="1"/>
  <c r="U22" i="7"/>
  <c r="R22" i="7" s="1"/>
  <c r="DL20" i="7"/>
  <c r="DP20" i="7"/>
  <c r="DM20" i="7" s="1"/>
  <c r="CB20" i="7"/>
  <c r="CF20" i="7"/>
  <c r="CC20" i="7" s="1"/>
  <c r="AR20" i="7"/>
  <c r="AV20" i="7"/>
  <c r="AS20" i="7" s="1"/>
  <c r="H20" i="7"/>
  <c r="L20" i="7"/>
  <c r="I20" i="7" s="1"/>
  <c r="DK19" i="7"/>
  <c r="DL19" i="7" s="1"/>
  <c r="DP19" i="7"/>
  <c r="DM19" i="7" s="1"/>
  <c r="CS19" i="7"/>
  <c r="CT19" i="7"/>
  <c r="CX19" i="7"/>
  <c r="CU19" i="7" s="1"/>
  <c r="CB19" i="7"/>
  <c r="CA19" i="7"/>
  <c r="CF19" i="7"/>
  <c r="CC19" i="7" s="1"/>
  <c r="BI19" i="7"/>
  <c r="BJ19" i="7" s="1"/>
  <c r="BN19" i="7"/>
  <c r="BK19" i="7" s="1"/>
  <c r="AQ19" i="7"/>
  <c r="AR19" i="7" s="1"/>
  <c r="AV19" i="7"/>
  <c r="AS19" i="7" s="1"/>
  <c r="Y19" i="7"/>
  <c r="Z19" i="7" s="1"/>
  <c r="AD19" i="7"/>
  <c r="AA19" i="7" s="1"/>
  <c r="G19" i="7"/>
  <c r="H19" i="7" s="1"/>
  <c r="L19" i="7"/>
  <c r="I19" i="7" s="1"/>
  <c r="CC18" i="7"/>
  <c r="CH25" i="7"/>
  <c r="BT18" i="7"/>
  <c r="BY25" i="7"/>
  <c r="BB18" i="7"/>
  <c r="BG25" i="7"/>
  <c r="AJ18" i="7"/>
  <c r="AO25" i="7"/>
  <c r="R18" i="7"/>
  <c r="W25" i="7"/>
  <c r="CT17" i="7"/>
  <c r="CX17" i="7"/>
  <c r="CU17" i="7" s="1"/>
  <c r="BJ17" i="7"/>
  <c r="BN17" i="7"/>
  <c r="BK17" i="7" s="1"/>
  <c r="Z17" i="7"/>
  <c r="AD17" i="7"/>
  <c r="AA17" i="7" s="1"/>
  <c r="CL16" i="7"/>
  <c r="CP25" i="7"/>
  <c r="BX25" i="7"/>
  <c r="BT16" i="7"/>
  <c r="BF25" i="7"/>
  <c r="BB16" i="7"/>
  <c r="AN25" i="7"/>
  <c r="AJ16" i="7"/>
  <c r="V25" i="7"/>
  <c r="R16" i="7"/>
  <c r="DU15" i="7"/>
  <c r="DY15" i="7"/>
  <c r="DV15" i="7" s="1"/>
  <c r="DV25" i="7" s="1"/>
  <c r="CK15" i="7"/>
  <c r="CN25" i="7"/>
  <c r="CO15" i="7"/>
  <c r="BA15" i="7"/>
  <c r="BE15" i="7"/>
  <c r="BD25" i="7"/>
  <c r="Q15" i="7"/>
  <c r="U15" i="7"/>
  <c r="T25" i="7"/>
  <c r="U7" i="7"/>
  <c r="R7" i="7" s="1"/>
  <c r="P7" i="7"/>
  <c r="Q7" i="7" s="1"/>
  <c r="T13" i="7"/>
  <c r="CG13" i="7"/>
  <c r="CC6" i="7"/>
  <c r="AS6" i="7"/>
  <c r="AW13" i="7"/>
  <c r="I6" i="7"/>
  <c r="M13" i="7"/>
  <c r="CL4" i="7"/>
  <c r="CQ13" i="7"/>
  <c r="BT4" i="7"/>
  <c r="BY13" i="7"/>
  <c r="BB4" i="7"/>
  <c r="BG13" i="7"/>
  <c r="AJ4" i="7"/>
  <c r="AO13" i="7"/>
  <c r="R4" i="7"/>
  <c r="W13" i="7"/>
  <c r="L15" i="5"/>
  <c r="I15" i="5" s="1"/>
  <c r="I25" i="5" s="1"/>
  <c r="G15" i="5"/>
  <c r="H15" i="5" s="1"/>
  <c r="CK20" i="7"/>
  <c r="CO20" i="7"/>
  <c r="CL20" i="7" s="1"/>
  <c r="BS20" i="7"/>
  <c r="BW20" i="7"/>
  <c r="BT20" i="7" s="1"/>
  <c r="BA20" i="7"/>
  <c r="BE20" i="7"/>
  <c r="BB20" i="7" s="1"/>
  <c r="AI20" i="7"/>
  <c r="AM20" i="7"/>
  <c r="AJ20" i="7" s="1"/>
  <c r="Q20" i="7"/>
  <c r="U20" i="7"/>
  <c r="R20" i="7" s="1"/>
  <c r="DT8" i="7"/>
  <c r="DU8" i="7" s="1"/>
  <c r="DY8" i="7"/>
  <c r="DV8" i="7" s="1"/>
  <c r="DB8" i="7"/>
  <c r="DC8" i="7" s="1"/>
  <c r="DG8" i="7"/>
  <c r="DD8" i="7" s="1"/>
  <c r="CJ8" i="7"/>
  <c r="CK8" i="7" s="1"/>
  <c r="CO8" i="7"/>
  <c r="CL8" i="7" s="1"/>
  <c r="BR8" i="7"/>
  <c r="BS8" i="7" s="1"/>
  <c r="BW8" i="7"/>
  <c r="BT8" i="7" s="1"/>
  <c r="BV13" i="7"/>
  <c r="AZ8" i="7"/>
  <c r="BA8" i="7" s="1"/>
  <c r="BE8" i="7"/>
  <c r="BB8" i="7" s="1"/>
  <c r="AH8" i="7"/>
  <c r="AI8" i="7" s="1"/>
  <c r="AM8" i="7"/>
  <c r="AJ8" i="7" s="1"/>
  <c r="AL13" i="7"/>
  <c r="P8" i="7"/>
  <c r="Q8" i="7" s="1"/>
  <c r="U8" i="7"/>
  <c r="R8" i="7" s="1"/>
  <c r="BO9" i="9"/>
  <c r="C26" i="9" s="1"/>
  <c r="BE9" i="9"/>
  <c r="C24" i="9" s="1"/>
  <c r="AU9" i="9"/>
  <c r="C22" i="9" s="1"/>
  <c r="AF9" i="9"/>
  <c r="C19" i="9" s="1"/>
  <c r="V9" i="9"/>
  <c r="C17" i="9" s="1"/>
  <c r="L9" i="9"/>
  <c r="C15" i="9" s="1"/>
  <c r="E25" i="7"/>
  <c r="E9" i="8"/>
  <c r="C13" i="8" s="1"/>
  <c r="D9" i="9"/>
  <c r="C13" i="9" s="1"/>
  <c r="BT9" i="9"/>
  <c r="C27" i="9" s="1"/>
  <c r="BJ9" i="9"/>
  <c r="C25" i="9" s="1"/>
  <c r="AZ9" i="9"/>
  <c r="C23" i="9" s="1"/>
  <c r="AP9" i="9"/>
  <c r="C21" i="9" s="1"/>
  <c r="AK9" i="9"/>
  <c r="C20" i="9" s="1"/>
  <c r="AA9" i="9"/>
  <c r="C18" i="9" s="1"/>
  <c r="Q9" i="9"/>
  <c r="C16" i="9" s="1"/>
  <c r="G9" i="9"/>
  <c r="C14" i="9" s="1"/>
  <c r="E30" i="7"/>
  <c r="E32" i="7" s="1"/>
  <c r="E13" i="7"/>
  <c r="E27" i="7" s="1"/>
  <c r="C35" i="7" s="1"/>
  <c r="DU10" i="7"/>
  <c r="DY10" i="7"/>
  <c r="DV10" i="7" s="1"/>
  <c r="CK10" i="7"/>
  <c r="CO10" i="7"/>
  <c r="CL10" i="7" s="1"/>
  <c r="BS10" i="7"/>
  <c r="BW10" i="7"/>
  <c r="BT10" i="7" s="1"/>
  <c r="BA10" i="7"/>
  <c r="BE10" i="7"/>
  <c r="BB10" i="7" s="1"/>
  <c r="AI10" i="7"/>
  <c r="AM10" i="7"/>
  <c r="AJ10" i="7" s="1"/>
  <c r="DG7" i="7"/>
  <c r="DD7" i="7" s="1"/>
  <c r="CX7" i="7"/>
  <c r="CU7" i="7" s="1"/>
  <c r="BW7" i="7"/>
  <c r="BT7" i="7" s="1"/>
  <c r="BN7" i="7"/>
  <c r="BK7" i="7" s="1"/>
  <c r="AM7" i="7"/>
  <c r="AJ7" i="7" s="1"/>
  <c r="AD7" i="7"/>
  <c r="AA7" i="7" s="1"/>
  <c r="A79" i="12"/>
  <c r="EI4" i="7"/>
  <c r="I1" i="7"/>
  <c r="AA1" i="7"/>
  <c r="AS1" i="7"/>
  <c r="BK1" i="7"/>
  <c r="CC1" i="7"/>
  <c r="CU1" i="7"/>
  <c r="DM1" i="7"/>
  <c r="DY18" i="5"/>
  <c r="DV18" i="5" s="1"/>
  <c r="DP18" i="5"/>
  <c r="DM18" i="5" s="1"/>
  <c r="DG18" i="5"/>
  <c r="DD18" i="5" s="1"/>
  <c r="L18" i="5"/>
  <c r="I18" i="5" s="1"/>
  <c r="DG15" i="5"/>
  <c r="DD15" i="5" s="1"/>
  <c r="CX15" i="5"/>
  <c r="CU15" i="5" s="1"/>
  <c r="BW15" i="5"/>
  <c r="BT15" i="5" s="1"/>
  <c r="BT25" i="5" s="1"/>
  <c r="BN15" i="5"/>
  <c r="BK15" i="5" s="1"/>
  <c r="BK25" i="5" s="1"/>
  <c r="AM15" i="5"/>
  <c r="AJ15" i="5" s="1"/>
  <c r="AJ25" i="5" s="1"/>
  <c r="AD15" i="5"/>
  <c r="AA15" i="5" s="1"/>
  <c r="AA25" i="5" s="1"/>
  <c r="DL8" i="5"/>
  <c r="DP8" i="5"/>
  <c r="DM8" i="5" s="1"/>
  <c r="CT8" i="5"/>
  <c r="CX8" i="5"/>
  <c r="CU8" i="5" s="1"/>
  <c r="CB8" i="5"/>
  <c r="CF8" i="5"/>
  <c r="CC8" i="5" s="1"/>
  <c r="BJ8" i="5"/>
  <c r="BN8" i="5"/>
  <c r="BK8" i="5" s="1"/>
  <c r="AR8" i="5"/>
  <c r="AV8" i="5"/>
  <c r="AS8" i="5" s="1"/>
  <c r="AS24" i="5" s="1"/>
  <c r="Z8" i="5"/>
  <c r="AD8" i="5"/>
  <c r="AA8" i="5" s="1"/>
  <c r="H8" i="5"/>
  <c r="L8" i="5"/>
  <c r="I8" i="5" s="1"/>
  <c r="DU6" i="5"/>
  <c r="DY6" i="5"/>
  <c r="DV6" i="5" s="1"/>
  <c r="DC6" i="5"/>
  <c r="DG6" i="5"/>
  <c r="DD6" i="5" s="1"/>
  <c r="CK6" i="5"/>
  <c r="CO6" i="5"/>
  <c r="CL6" i="5" s="1"/>
  <c r="BS6" i="5"/>
  <c r="BW6" i="5"/>
  <c r="BT6" i="5" s="1"/>
  <c r="BA6" i="5"/>
  <c r="BE6" i="5"/>
  <c r="BB6" i="5" s="1"/>
  <c r="Q6" i="5"/>
  <c r="U6" i="5"/>
  <c r="R6" i="5" s="1"/>
  <c r="I1" i="5"/>
  <c r="AA1" i="5"/>
  <c r="AS1" i="5"/>
  <c r="BK1" i="5"/>
  <c r="CC1" i="5"/>
  <c r="CU1" i="5"/>
  <c r="DM1" i="5"/>
  <c r="A55" i="12"/>
  <c r="EI12" i="6"/>
  <c r="A54" i="12"/>
  <c r="EI11" i="6"/>
  <c r="DU7" i="6"/>
  <c r="DY7" i="6"/>
  <c r="DV7" i="6" s="1"/>
  <c r="CK7" i="6"/>
  <c r="CO7" i="6"/>
  <c r="CL7" i="6" s="1"/>
  <c r="CL8" i="6" s="1"/>
  <c r="BS7" i="6"/>
  <c r="BW7" i="6"/>
  <c r="BT7" i="6" s="1"/>
  <c r="AI7" i="6"/>
  <c r="AM7" i="6"/>
  <c r="AJ7" i="6" s="1"/>
  <c r="AJ8" i="6" s="1"/>
  <c r="Q7" i="6"/>
  <c r="U7" i="6"/>
  <c r="R7" i="6" s="1"/>
  <c r="DT11" i="1"/>
  <c r="DU11" i="1" s="1"/>
  <c r="DB11" i="1"/>
  <c r="DC11" i="1" s="1"/>
  <c r="DG11" i="1"/>
  <c r="DD11" i="1" s="1"/>
  <c r="CJ11" i="1"/>
  <c r="CK11" i="1" s="1"/>
  <c r="CO11" i="1"/>
  <c r="CL11" i="1" s="1"/>
  <c r="CL12" i="1" s="1"/>
  <c r="BR11" i="1"/>
  <c r="BS11" i="1" s="1"/>
  <c r="BW11" i="1"/>
  <c r="BT11" i="1" s="1"/>
  <c r="AH11" i="1"/>
  <c r="AI11" i="1" s="1"/>
  <c r="AM11" i="1"/>
  <c r="AJ11" i="1" s="1"/>
  <c r="AJ12" i="1" s="1"/>
  <c r="P11" i="1"/>
  <c r="Q11" i="1" s="1"/>
  <c r="U11" i="1"/>
  <c r="R11" i="1" s="1"/>
  <c r="R12" i="1" s="1"/>
  <c r="DU3" i="1"/>
  <c r="DY3" i="1"/>
  <c r="DV3" i="1" s="1"/>
  <c r="DV7" i="1" s="1"/>
  <c r="DV14" i="1" s="1"/>
  <c r="C32" i="1" s="1"/>
  <c r="DC3" i="1"/>
  <c r="DG3" i="1"/>
  <c r="DD3" i="1" s="1"/>
  <c r="BS3" i="1"/>
  <c r="BW3" i="1"/>
  <c r="BT3" i="1" s="1"/>
  <c r="BA3" i="1"/>
  <c r="BE3" i="1"/>
  <c r="BB3" i="1" s="1"/>
  <c r="Q3" i="1"/>
  <c r="U3" i="1"/>
  <c r="R3" i="1" s="1"/>
  <c r="DL5" i="7"/>
  <c r="DP5" i="7"/>
  <c r="DM5" i="7" s="1"/>
  <c r="CT5" i="7"/>
  <c r="CX5" i="7"/>
  <c r="CU5" i="7" s="1"/>
  <c r="CB5" i="7"/>
  <c r="CF5" i="7"/>
  <c r="CC5" i="7" s="1"/>
  <c r="BJ5" i="7"/>
  <c r="BN5" i="7"/>
  <c r="BK5" i="7" s="1"/>
  <c r="AR5" i="7"/>
  <c r="AV5" i="7"/>
  <c r="AS5" i="7" s="1"/>
  <c r="Z5" i="7"/>
  <c r="AD5" i="7"/>
  <c r="AA5" i="7" s="1"/>
  <c r="H5" i="7"/>
  <c r="L5" i="7"/>
  <c r="I5" i="7" s="1"/>
  <c r="DY3" i="7"/>
  <c r="DV3" i="7" s="1"/>
  <c r="DC3" i="7"/>
  <c r="DG3" i="7"/>
  <c r="DD3" i="7" s="1"/>
  <c r="CK3" i="7"/>
  <c r="CO3" i="7"/>
  <c r="BS3" i="7"/>
  <c r="BW3" i="7"/>
  <c r="BA3" i="7"/>
  <c r="BE3" i="7"/>
  <c r="AI3" i="7"/>
  <c r="AM3" i="7"/>
  <c r="Q3" i="7"/>
  <c r="U3" i="7"/>
  <c r="DL16" i="5"/>
  <c r="DP16" i="5"/>
  <c r="DM16" i="5" s="1"/>
  <c r="CT16" i="5"/>
  <c r="CX16" i="5"/>
  <c r="CU16" i="5" s="1"/>
  <c r="CB16" i="5"/>
  <c r="CF16" i="5"/>
  <c r="CC16" i="5" s="1"/>
  <c r="BJ16" i="5"/>
  <c r="BN16" i="5"/>
  <c r="BK16" i="5" s="1"/>
  <c r="AR16" i="5"/>
  <c r="AV16" i="5"/>
  <c r="AS16" i="5" s="1"/>
  <c r="Z16" i="5"/>
  <c r="AD16" i="5"/>
  <c r="AA16" i="5" s="1"/>
  <c r="H16" i="5"/>
  <c r="L16" i="5"/>
  <c r="I16" i="5" s="1"/>
  <c r="DL13" i="5"/>
  <c r="DP13" i="5"/>
  <c r="DM13" i="5" s="1"/>
  <c r="CT13" i="5"/>
  <c r="CX13" i="5"/>
  <c r="CU13" i="5" s="1"/>
  <c r="CB13" i="5"/>
  <c r="CF13" i="5"/>
  <c r="CC13" i="5" s="1"/>
  <c r="BJ13" i="5"/>
  <c r="BN13" i="5"/>
  <c r="BK13" i="5" s="1"/>
  <c r="AR13" i="5"/>
  <c r="AV13" i="5"/>
  <c r="AS13" i="5" s="1"/>
  <c r="Z13" i="5"/>
  <c r="AD13" i="5"/>
  <c r="AA13" i="5" s="1"/>
  <c r="H13" i="5"/>
  <c r="L13" i="5"/>
  <c r="I13" i="5" s="1"/>
  <c r="I19" i="5" s="1"/>
  <c r="DU11" i="5"/>
  <c r="DY11" i="5"/>
  <c r="DV11" i="5" s="1"/>
  <c r="DV19" i="5" s="1"/>
  <c r="DC11" i="5"/>
  <c r="DG11" i="5"/>
  <c r="DD11" i="5" s="1"/>
  <c r="DD19" i="5" s="1"/>
  <c r="CK11" i="5"/>
  <c r="CO11" i="5"/>
  <c r="CL11" i="5" s="1"/>
  <c r="BS11" i="5"/>
  <c r="BW11" i="5"/>
  <c r="BT11" i="5" s="1"/>
  <c r="BA11" i="5"/>
  <c r="BE11" i="5"/>
  <c r="BB11" i="5" s="1"/>
  <c r="AI11" i="5"/>
  <c r="AM11" i="5"/>
  <c r="AJ11" i="5" s="1"/>
  <c r="Q11" i="5"/>
  <c r="U11" i="5"/>
  <c r="R11" i="5" s="1"/>
  <c r="A64" i="12"/>
  <c r="EI7" i="5"/>
  <c r="DU3" i="5"/>
  <c r="DY3" i="5"/>
  <c r="DV3" i="5" s="1"/>
  <c r="DV9" i="5" s="1"/>
  <c r="DV21" i="5" s="1"/>
  <c r="DC3" i="5"/>
  <c r="DG3" i="5"/>
  <c r="DD3" i="5" s="1"/>
  <c r="CK3" i="5"/>
  <c r="CO3" i="5"/>
  <c r="CL3" i="5" s="1"/>
  <c r="BS3" i="5"/>
  <c r="BW3" i="5"/>
  <c r="BT3" i="5" s="1"/>
  <c r="BA3" i="5"/>
  <c r="BE3" i="5"/>
  <c r="BB3" i="5" s="1"/>
  <c r="AI3" i="5"/>
  <c r="AM3" i="5"/>
  <c r="AJ3" i="5" s="1"/>
  <c r="Q3" i="5"/>
  <c r="U3" i="5"/>
  <c r="R3" i="5" s="1"/>
  <c r="A56" i="12"/>
  <c r="EI13" i="6"/>
  <c r="DL3" i="1"/>
  <c r="CT3" i="1"/>
  <c r="CX3" i="1"/>
  <c r="CU3" i="1" s="1"/>
  <c r="CU7" i="1" s="1"/>
  <c r="CB3" i="1"/>
  <c r="CF3" i="1"/>
  <c r="CC3" i="1" s="1"/>
  <c r="BJ3" i="1"/>
  <c r="BN3" i="1"/>
  <c r="BK3" i="1" s="1"/>
  <c r="BK7" i="1" s="1"/>
  <c r="AR3" i="1"/>
  <c r="AV3" i="1"/>
  <c r="AS3" i="1" s="1"/>
  <c r="AS7" i="1" s="1"/>
  <c r="Z3" i="1"/>
  <c r="AD3" i="1"/>
  <c r="AA3" i="1" s="1"/>
  <c r="AA7" i="1" s="1"/>
  <c r="CT3" i="4"/>
  <c r="CX3" i="4"/>
  <c r="CU3" i="4" s="1"/>
  <c r="BJ3" i="4"/>
  <c r="BN3" i="4"/>
  <c r="BK3" i="4" s="1"/>
  <c r="Z3" i="4"/>
  <c r="AD3" i="4"/>
  <c r="AA3" i="4" s="1"/>
  <c r="DT24" i="7"/>
  <c r="DU24" i="7" s="1"/>
  <c r="CJ24" i="7"/>
  <c r="CK24" i="7" s="1"/>
  <c r="CA24" i="7"/>
  <c r="CB24" i="7" s="1"/>
  <c r="Y24" i="7"/>
  <c r="Z24" i="7" s="1"/>
  <c r="P24" i="7"/>
  <c r="Q24" i="7" s="1"/>
  <c r="G24" i="7"/>
  <c r="H24" i="7" s="1"/>
  <c r="BI12" i="7"/>
  <c r="BJ12" i="7" s="1"/>
  <c r="AZ12" i="7"/>
  <c r="BA12" i="7" s="1"/>
  <c r="AQ12" i="7"/>
  <c r="AR12" i="7" s="1"/>
  <c r="AH12" i="7"/>
  <c r="AI12" i="7" s="1"/>
  <c r="Y12" i="7"/>
  <c r="Z12" i="7" s="1"/>
  <c r="P12" i="7"/>
  <c r="Q12" i="7" s="1"/>
  <c r="CS7" i="7"/>
  <c r="CT7" i="7" s="1"/>
  <c r="BI7" i="7"/>
  <c r="BJ7" i="7" s="1"/>
  <c r="Y7" i="7"/>
  <c r="Z7" i="7" s="1"/>
  <c r="CS15" i="5"/>
  <c r="CT15" i="5" s="1"/>
  <c r="BI15" i="5"/>
  <c r="BJ15" i="5" s="1"/>
  <c r="Y15" i="5"/>
  <c r="Z15" i="5" s="1"/>
  <c r="E19" i="5"/>
  <c r="E24" i="5"/>
  <c r="BK15" i="6"/>
  <c r="AA15" i="6"/>
  <c r="CC12" i="1"/>
  <c r="BK12" i="1"/>
  <c r="AA12" i="1"/>
  <c r="I12" i="1"/>
  <c r="EI10" i="11"/>
  <c r="DG9" i="11"/>
  <c r="DD9" i="11" s="1"/>
  <c r="DD12" i="11" s="1"/>
  <c r="CO9" i="11"/>
  <c r="CL9" i="11" s="1"/>
  <c r="CL12" i="11" s="1"/>
  <c r="BW9" i="11"/>
  <c r="BT9" i="11" s="1"/>
  <c r="BT12" i="11" s="1"/>
  <c r="BE9" i="11"/>
  <c r="BB9" i="11" s="1"/>
  <c r="BB12" i="11" s="1"/>
  <c r="AM9" i="11"/>
  <c r="AJ9" i="11" s="1"/>
  <c r="AJ12" i="11" s="1"/>
  <c r="U9" i="11"/>
  <c r="R9" i="11" s="1"/>
  <c r="R12" i="11" s="1"/>
  <c r="EI6" i="8"/>
  <c r="EI5" i="8"/>
  <c r="EI4" i="8"/>
  <c r="DY3" i="8"/>
  <c r="DV3" i="8" s="1"/>
  <c r="DV9" i="8" s="1"/>
  <c r="C27" i="8" s="1"/>
  <c r="DG3" i="8"/>
  <c r="DD3" i="8" s="1"/>
  <c r="DD9" i="8" s="1"/>
  <c r="C25" i="8" s="1"/>
  <c r="CO3" i="8"/>
  <c r="CL3" i="8" s="1"/>
  <c r="BW3" i="8"/>
  <c r="BT3" i="8" s="1"/>
  <c r="BT9" i="8" s="1"/>
  <c r="C21" i="8" s="1"/>
  <c r="BE3" i="8"/>
  <c r="BB3" i="8" s="1"/>
  <c r="AM3" i="8"/>
  <c r="AJ3" i="8" s="1"/>
  <c r="AJ9" i="8" s="1"/>
  <c r="C17" i="8" s="1"/>
  <c r="U3" i="8"/>
  <c r="R3" i="8" s="1"/>
  <c r="DM1" i="8"/>
  <c r="CU1" i="8"/>
  <c r="CC1" i="8"/>
  <c r="BK1" i="8"/>
  <c r="AS1" i="8"/>
  <c r="AA1" i="8"/>
  <c r="CB7" i="9"/>
  <c r="CB6" i="9"/>
  <c r="CB5" i="9"/>
  <c r="CB4" i="9"/>
  <c r="CB3" i="9"/>
  <c r="CE25" i="7"/>
  <c r="BM25" i="7"/>
  <c r="AU25" i="7"/>
  <c r="AC25" i="7"/>
  <c r="K25" i="7"/>
  <c r="DY24" i="7"/>
  <c r="DV24" i="7" s="1"/>
  <c r="DP24" i="7"/>
  <c r="DM24" i="7" s="1"/>
  <c r="DL24" i="7"/>
  <c r="DG24" i="7"/>
  <c r="DD24" i="7" s="1"/>
  <c r="DC24" i="7"/>
  <c r="CX24" i="7"/>
  <c r="CU24" i="7" s="1"/>
  <c r="CT24" i="7"/>
  <c r="CO24" i="7"/>
  <c r="CL24" i="7" s="1"/>
  <c r="CF24" i="7"/>
  <c r="CC24" i="7" s="1"/>
  <c r="BW24" i="7"/>
  <c r="BT24" i="7" s="1"/>
  <c r="BS24" i="7"/>
  <c r="BN24" i="7"/>
  <c r="BK24" i="7" s="1"/>
  <c r="BJ24" i="7"/>
  <c r="BE24" i="7"/>
  <c r="BB24" i="7" s="1"/>
  <c r="BA24" i="7"/>
  <c r="AV24" i="7"/>
  <c r="AS24" i="7" s="1"/>
  <c r="AR24" i="7"/>
  <c r="AM24" i="7"/>
  <c r="AJ24" i="7" s="1"/>
  <c r="AI24" i="7"/>
  <c r="AD24" i="7"/>
  <c r="AA24" i="7" s="1"/>
  <c r="U24" i="7"/>
  <c r="R24" i="7" s="1"/>
  <c r="L24" i="7"/>
  <c r="I24" i="7" s="1"/>
  <c r="EI21" i="7"/>
  <c r="DY20" i="7"/>
  <c r="DV20" i="7" s="1"/>
  <c r="DG20" i="7"/>
  <c r="DD20" i="7" s="1"/>
  <c r="EI18" i="7"/>
  <c r="DY17" i="7"/>
  <c r="DV17" i="7" s="1"/>
  <c r="DG17" i="7"/>
  <c r="DD17" i="7" s="1"/>
  <c r="CO17" i="7"/>
  <c r="CL17" i="7" s="1"/>
  <c r="BW17" i="7"/>
  <c r="BT17" i="7" s="1"/>
  <c r="BE17" i="7"/>
  <c r="BB17" i="7" s="1"/>
  <c r="AM17" i="7"/>
  <c r="AJ17" i="7" s="1"/>
  <c r="U17" i="7"/>
  <c r="R17" i="7" s="1"/>
  <c r="DP15" i="7"/>
  <c r="DM15" i="7" s="1"/>
  <c r="DM25" i="7" s="1"/>
  <c r="CX15" i="7"/>
  <c r="CU15" i="7" s="1"/>
  <c r="CF15" i="7"/>
  <c r="BN15" i="7"/>
  <c r="AV15" i="7"/>
  <c r="AD15" i="7"/>
  <c r="L15" i="7"/>
  <c r="DY12" i="7"/>
  <c r="DV12" i="7" s="1"/>
  <c r="DU12" i="7"/>
  <c r="DP12" i="7"/>
  <c r="DM12" i="7" s="1"/>
  <c r="DL12" i="7"/>
  <c r="DG12" i="7"/>
  <c r="DD12" i="7" s="1"/>
  <c r="DC12" i="7"/>
  <c r="CX12" i="7"/>
  <c r="CU12" i="7" s="1"/>
  <c r="CT12" i="7"/>
  <c r="CO12" i="7"/>
  <c r="CL12" i="7" s="1"/>
  <c r="CK12" i="7"/>
  <c r="CF12" i="7"/>
  <c r="CC12" i="7" s="1"/>
  <c r="CB12" i="7"/>
  <c r="BW12" i="7"/>
  <c r="BT12" i="7" s="1"/>
  <c r="BS12" i="7"/>
  <c r="BN12" i="7"/>
  <c r="BK12" i="7" s="1"/>
  <c r="BE12" i="7"/>
  <c r="BB12" i="7" s="1"/>
  <c r="AV12" i="7"/>
  <c r="AS12" i="7" s="1"/>
  <c r="AM12" i="7"/>
  <c r="AJ12" i="7" s="1"/>
  <c r="AD12" i="7"/>
  <c r="AA12" i="7" s="1"/>
  <c r="U12" i="7"/>
  <c r="R12" i="7" s="1"/>
  <c r="CX10" i="7"/>
  <c r="CU10" i="7" s="1"/>
  <c r="CF10" i="7"/>
  <c r="CC10" i="7" s="1"/>
  <c r="BN10" i="7"/>
  <c r="BK10" i="7" s="1"/>
  <c r="AV10" i="7"/>
  <c r="AS10" i="7" s="1"/>
  <c r="AD10" i="7"/>
  <c r="AA10" i="7" s="1"/>
  <c r="AA30" i="7" s="1"/>
  <c r="L10" i="7"/>
  <c r="I10" i="7" s="1"/>
  <c r="DL8" i="7"/>
  <c r="CX8" i="7"/>
  <c r="CU8" i="7" s="1"/>
  <c r="CT8" i="7"/>
  <c r="CF8" i="7"/>
  <c r="CC8" i="7" s="1"/>
  <c r="CB8" i="7"/>
  <c r="BN8" i="7"/>
  <c r="BK8" i="7" s="1"/>
  <c r="BJ8" i="7"/>
  <c r="AV8" i="7"/>
  <c r="AS8" i="7" s="1"/>
  <c r="AR8" i="7"/>
  <c r="AD8" i="7"/>
  <c r="AA8" i="7" s="1"/>
  <c r="Z8" i="7"/>
  <c r="L8" i="7"/>
  <c r="I8" i="7" s="1"/>
  <c r="H8" i="7"/>
  <c r="DX7" i="7"/>
  <c r="DB7" i="7"/>
  <c r="DC7" i="7" s="1"/>
  <c r="CN7" i="7"/>
  <c r="BR7" i="7"/>
  <c r="BS7" i="7" s="1"/>
  <c r="BD7" i="7"/>
  <c r="AH7" i="7"/>
  <c r="AI7" i="7" s="1"/>
  <c r="DV1" i="7"/>
  <c r="CL1" i="7"/>
  <c r="BB1" i="7"/>
  <c r="R1" i="7"/>
  <c r="CC24" i="5"/>
  <c r="I24" i="5"/>
  <c r="DT18" i="5"/>
  <c r="DU18" i="5" s="1"/>
  <c r="DK18" i="5"/>
  <c r="DL18" i="5" s="1"/>
  <c r="DB18" i="5"/>
  <c r="DC18" i="5" s="1"/>
  <c r="G18" i="5"/>
  <c r="H18" i="5" s="1"/>
  <c r="DX15" i="5"/>
  <c r="DO15" i="5"/>
  <c r="DB15" i="5"/>
  <c r="DC15" i="5" s="1"/>
  <c r="CN15" i="5"/>
  <c r="CE15" i="5"/>
  <c r="BR15" i="5"/>
  <c r="BS15" i="5" s="1"/>
  <c r="BD15" i="5"/>
  <c r="AU15" i="5"/>
  <c r="AH15" i="5"/>
  <c r="AI15" i="5" s="1"/>
  <c r="T15" i="5"/>
  <c r="E25" i="5"/>
  <c r="E9" i="5"/>
  <c r="E21" i="5" s="1"/>
  <c r="C29" i="5" s="1"/>
  <c r="DG8" i="5"/>
  <c r="DD8" i="5" s="1"/>
  <c r="CO8" i="5"/>
  <c r="CL8" i="5" s="1"/>
  <c r="BW8" i="5"/>
  <c r="BT8" i="5" s="1"/>
  <c r="BE8" i="5"/>
  <c r="BB8" i="5" s="1"/>
  <c r="AM8" i="5"/>
  <c r="AJ8" i="5" s="1"/>
  <c r="U8" i="5"/>
  <c r="R8" i="5" s="1"/>
  <c r="DP6" i="5"/>
  <c r="DM6" i="5" s="1"/>
  <c r="CX6" i="5"/>
  <c r="CU6" i="5" s="1"/>
  <c r="CF6" i="5"/>
  <c r="CC6" i="5" s="1"/>
  <c r="BN6" i="5"/>
  <c r="BK6" i="5" s="1"/>
  <c r="AV6" i="5"/>
  <c r="AS6" i="5" s="1"/>
  <c r="AD6" i="5"/>
  <c r="AA6" i="5" s="1"/>
  <c r="L6" i="5"/>
  <c r="I6" i="5" s="1"/>
  <c r="DP5" i="5"/>
  <c r="DM5" i="5" s="1"/>
  <c r="DL5" i="5"/>
  <c r="CX5" i="5"/>
  <c r="CU5" i="5" s="1"/>
  <c r="CU9" i="5" s="1"/>
  <c r="CT5" i="5"/>
  <c r="CF5" i="5"/>
  <c r="CC5" i="5" s="1"/>
  <c r="CB5" i="5"/>
  <c r="BN5" i="5"/>
  <c r="BK5" i="5" s="1"/>
  <c r="BJ5" i="5"/>
  <c r="AV5" i="5"/>
  <c r="AS5" i="5" s="1"/>
  <c r="AR5" i="5"/>
  <c r="AD5" i="5"/>
  <c r="AA5" i="5" s="1"/>
  <c r="Z5" i="5"/>
  <c r="L5" i="5"/>
  <c r="I5" i="5" s="1"/>
  <c r="I9" i="5" s="1"/>
  <c r="H5" i="5"/>
  <c r="DV1" i="5"/>
  <c r="CL1" i="5"/>
  <c r="BB1" i="5"/>
  <c r="R1" i="5"/>
  <c r="DY14" i="6"/>
  <c r="DV14" i="6" s="1"/>
  <c r="DU14" i="6"/>
  <c r="DG14" i="6"/>
  <c r="DD14" i="6" s="1"/>
  <c r="DC14" i="6"/>
  <c r="CO14" i="6"/>
  <c r="CL14" i="6" s="1"/>
  <c r="CK14" i="6"/>
  <c r="BW14" i="6"/>
  <c r="BT14" i="6" s="1"/>
  <c r="BS14" i="6"/>
  <c r="BE14" i="6"/>
  <c r="BB14" i="6" s="1"/>
  <c r="BA14" i="6"/>
  <c r="AM14" i="6"/>
  <c r="AJ14" i="6" s="1"/>
  <c r="AI14" i="6"/>
  <c r="U14" i="6"/>
  <c r="R14" i="6" s="1"/>
  <c r="Q14" i="6"/>
  <c r="DO7" i="6"/>
  <c r="CW7" i="6"/>
  <c r="CE7" i="6"/>
  <c r="BM7" i="6"/>
  <c r="AU7" i="6"/>
  <c r="AC7" i="6"/>
  <c r="K7" i="6"/>
  <c r="BT8" i="6"/>
  <c r="E8" i="6"/>
  <c r="E17" i="6" s="1"/>
  <c r="C21" i="6" s="1"/>
  <c r="E7" i="1"/>
  <c r="E14" i="1" s="1"/>
  <c r="C18" i="1" s="1"/>
  <c r="A61" i="12"/>
  <c r="DC10" i="7"/>
  <c r="DG10" i="7"/>
  <c r="DD10" i="7" s="1"/>
  <c r="Q10" i="7"/>
  <c r="U10" i="7"/>
  <c r="R10" i="7" s="1"/>
  <c r="CT18" i="5"/>
  <c r="CX18" i="5"/>
  <c r="CU18" i="5" s="1"/>
  <c r="CK18" i="5"/>
  <c r="CO18" i="5"/>
  <c r="CL18" i="5" s="1"/>
  <c r="CB18" i="5"/>
  <c r="CF18" i="5"/>
  <c r="CC18" i="5" s="1"/>
  <c r="BS18" i="5"/>
  <c r="BW18" i="5"/>
  <c r="BT18" i="5" s="1"/>
  <c r="BJ18" i="5"/>
  <c r="BN18" i="5"/>
  <c r="BK18" i="5" s="1"/>
  <c r="BA18" i="5"/>
  <c r="BE18" i="5"/>
  <c r="BB18" i="5" s="1"/>
  <c r="AR18" i="5"/>
  <c r="AV18" i="5"/>
  <c r="AS18" i="5" s="1"/>
  <c r="AI18" i="5"/>
  <c r="AM18" i="5"/>
  <c r="AJ18" i="5" s="1"/>
  <c r="Z18" i="5"/>
  <c r="AD18" i="5"/>
  <c r="AA18" i="5" s="1"/>
  <c r="Q18" i="5"/>
  <c r="U18" i="5"/>
  <c r="R18" i="5" s="1"/>
  <c r="A69" i="12"/>
  <c r="EI12" i="5"/>
  <c r="AI6" i="5"/>
  <c r="AM6" i="5"/>
  <c r="AJ6" i="5" s="1"/>
  <c r="DC7" i="6"/>
  <c r="DG7" i="6"/>
  <c r="DD7" i="6" s="1"/>
  <c r="DD8" i="6" s="1"/>
  <c r="BA7" i="6"/>
  <c r="BE7" i="6"/>
  <c r="BB7" i="6" s="1"/>
  <c r="AZ11" i="1"/>
  <c r="BA11" i="1"/>
  <c r="BE11" i="1"/>
  <c r="BB11" i="1" s="1"/>
  <c r="BB12" i="1" s="1"/>
  <c r="CK3" i="1"/>
  <c r="CO3" i="1"/>
  <c r="CL3" i="1" s="1"/>
  <c r="AI3" i="1"/>
  <c r="AM3" i="1"/>
  <c r="AJ3" i="1" s="1"/>
  <c r="DL3" i="4"/>
  <c r="DP3" i="4"/>
  <c r="DM3" i="4" s="1"/>
  <c r="DM9" i="4" s="1"/>
  <c r="C26" i="4" s="1"/>
  <c r="CB3" i="4"/>
  <c r="CF3" i="4"/>
  <c r="CC3" i="4" s="1"/>
  <c r="AR3" i="4"/>
  <c r="AV3" i="4"/>
  <c r="AS3" i="4" s="1"/>
  <c r="H3" i="4"/>
  <c r="L3" i="4"/>
  <c r="I3" i="4" s="1"/>
  <c r="J1" i="13"/>
  <c r="AB1" i="13"/>
  <c r="AT1" i="13"/>
  <c r="BL1" i="13"/>
  <c r="CD1" i="13"/>
  <c r="CV1" i="13"/>
  <c r="DN1" i="13"/>
  <c r="S1" i="13"/>
  <c r="BC1" i="13"/>
  <c r="CM1" i="13"/>
  <c r="DW1" i="13"/>
  <c r="AK1" i="13"/>
  <c r="DE1" i="13"/>
  <c r="CU12" i="1"/>
  <c r="BT12" i="1"/>
  <c r="DC10" i="6"/>
  <c r="DG10" i="6"/>
  <c r="DD10" i="6" s="1"/>
  <c r="DD15" i="6" s="1"/>
  <c r="CK10" i="6"/>
  <c r="CO10" i="6"/>
  <c r="CL10" i="6" s="1"/>
  <c r="BS10" i="6"/>
  <c r="BW10" i="6"/>
  <c r="BT10" i="6" s="1"/>
  <c r="BA10" i="6"/>
  <c r="BE10" i="6"/>
  <c r="BB10" i="6" s="1"/>
  <c r="AI10" i="6"/>
  <c r="AM10" i="6"/>
  <c r="AJ10" i="6" s="1"/>
  <c r="Q10" i="6"/>
  <c r="U10" i="6"/>
  <c r="R10" i="6" s="1"/>
  <c r="DL3" i="6"/>
  <c r="DP3" i="6"/>
  <c r="DM3" i="6" s="1"/>
  <c r="DM8" i="6" s="1"/>
  <c r="CT3" i="6"/>
  <c r="CX3" i="6"/>
  <c r="CU3" i="6" s="1"/>
  <c r="CB3" i="6"/>
  <c r="CF3" i="6"/>
  <c r="CC3" i="6" s="1"/>
  <c r="BJ3" i="6"/>
  <c r="BN3" i="6"/>
  <c r="BK3" i="6" s="1"/>
  <c r="AR3" i="6"/>
  <c r="AV3" i="6"/>
  <c r="AS3" i="6" s="1"/>
  <c r="Z3" i="6"/>
  <c r="AD3" i="6"/>
  <c r="AA3" i="6" s="1"/>
  <c r="H3" i="6"/>
  <c r="L3" i="6"/>
  <c r="I3" i="6" s="1"/>
  <c r="A42" i="12"/>
  <c r="EI10" i="1"/>
  <c r="A41" i="12"/>
  <c r="EI9" i="1"/>
  <c r="DU6" i="1"/>
  <c r="DY6" i="1"/>
  <c r="DV6" i="1" s="1"/>
  <c r="DC6" i="1"/>
  <c r="DG6" i="1"/>
  <c r="DD6" i="1" s="1"/>
  <c r="CK6" i="1"/>
  <c r="CO6" i="1"/>
  <c r="CL6" i="1" s="1"/>
  <c r="BS6" i="1"/>
  <c r="BW6" i="1"/>
  <c r="BT6" i="1" s="1"/>
  <c r="BA6" i="1"/>
  <c r="BE6" i="1"/>
  <c r="BB6" i="1" s="1"/>
  <c r="AI6" i="1"/>
  <c r="AM6" i="1"/>
  <c r="AJ6" i="1" s="1"/>
  <c r="Q6" i="1"/>
  <c r="U6" i="1"/>
  <c r="R6" i="1" s="1"/>
  <c r="H3" i="1"/>
  <c r="L3" i="1"/>
  <c r="I3" i="1" s="1"/>
  <c r="I7" i="1" s="1"/>
  <c r="I14" i="1" s="1"/>
  <c r="C19" i="1" s="1"/>
  <c r="DT7" i="4"/>
  <c r="DU7" i="4" s="1"/>
  <c r="DB7" i="4"/>
  <c r="DC7" i="4" s="1"/>
  <c r="DG7" i="4"/>
  <c r="DD7" i="4" s="1"/>
  <c r="CJ7" i="4"/>
  <c r="CK7" i="4" s="1"/>
  <c r="CO7" i="4"/>
  <c r="CL7" i="4" s="1"/>
  <c r="BR7" i="4"/>
  <c r="BS7" i="4" s="1"/>
  <c r="BW7" i="4"/>
  <c r="BT7" i="4" s="1"/>
  <c r="AZ7" i="4"/>
  <c r="BA7" i="4" s="1"/>
  <c r="BE7" i="4"/>
  <c r="BB7" i="4" s="1"/>
  <c r="AH7" i="4"/>
  <c r="AI7" i="4" s="1"/>
  <c r="AM7" i="4"/>
  <c r="AJ7" i="4" s="1"/>
  <c r="P7" i="4"/>
  <c r="Q7" i="4" s="1"/>
  <c r="U7" i="4"/>
  <c r="R7" i="4" s="1"/>
  <c r="DY3" i="4"/>
  <c r="DV3" i="4" s="1"/>
  <c r="DV9" i="4" s="1"/>
  <c r="C27" i="4" s="1"/>
  <c r="DC3" i="4"/>
  <c r="DG3" i="4"/>
  <c r="DD3" i="4" s="1"/>
  <c r="DD9" i="4" s="1"/>
  <c r="C25" i="4" s="1"/>
  <c r="CK3" i="4"/>
  <c r="CO3" i="4"/>
  <c r="CL3" i="4" s="1"/>
  <c r="BS3" i="4"/>
  <c r="BW3" i="4"/>
  <c r="BT3" i="4" s="1"/>
  <c r="BA3" i="4"/>
  <c r="BE3" i="4"/>
  <c r="BB3" i="4" s="1"/>
  <c r="AI3" i="4"/>
  <c r="AM3" i="4"/>
  <c r="AJ3" i="4" s="1"/>
  <c r="Q3" i="4"/>
  <c r="U3" i="4"/>
  <c r="R3" i="4" s="1"/>
  <c r="R9" i="4" s="1"/>
  <c r="C15" i="4" s="1"/>
  <c r="E9" i="4"/>
  <c r="C13" i="4" s="1"/>
  <c r="A30" i="12"/>
  <c r="EI5" i="4"/>
  <c r="I1" i="4"/>
  <c r="AA1" i="4"/>
  <c r="AS1" i="4"/>
  <c r="BK1" i="4"/>
  <c r="CC1" i="4"/>
  <c r="CU1" i="4"/>
  <c r="DM1" i="4"/>
  <c r="A29" i="12"/>
  <c r="DY10" i="6" l="1"/>
  <c r="DV10" i="6" s="1"/>
  <c r="DV15" i="6" s="1"/>
  <c r="DY9" i="11"/>
  <c r="DV9" i="11" s="1"/>
  <c r="DV12" i="11" s="1"/>
  <c r="DP8" i="7"/>
  <c r="DM8" i="7" s="1"/>
  <c r="DL11" i="1"/>
  <c r="DP10" i="7"/>
  <c r="DM10" i="7" s="1"/>
  <c r="DY8" i="5"/>
  <c r="DV8" i="5" s="1"/>
  <c r="DY3" i="11"/>
  <c r="DV3" i="11" s="1"/>
  <c r="DV7" i="11" s="1"/>
  <c r="AS9" i="5"/>
  <c r="CB10" i="6"/>
  <c r="CF10" i="6"/>
  <c r="CC10" i="6" s="1"/>
  <c r="CX3" i="11"/>
  <c r="CU3" i="11" s="1"/>
  <c r="CU7" i="11" s="1"/>
  <c r="AL25" i="7"/>
  <c r="BE19" i="7"/>
  <c r="BB19" i="7" s="1"/>
  <c r="AI3" i="11"/>
  <c r="AR11" i="1"/>
  <c r="AV14" i="6"/>
  <c r="AS14" i="6" s="1"/>
  <c r="AS15" i="6" s="1"/>
  <c r="CF14" i="6"/>
  <c r="CC14" i="6" s="1"/>
  <c r="DG13" i="5"/>
  <c r="DD13" i="5" s="1"/>
  <c r="DL7" i="4"/>
  <c r="DL11" i="5"/>
  <c r="DU16" i="5"/>
  <c r="AJ9" i="4"/>
  <c r="C17" i="4" s="1"/>
  <c r="CU13" i="7"/>
  <c r="AV11" i="1"/>
  <c r="AS11" i="1" s="1"/>
  <c r="AS12" i="1" s="1"/>
  <c r="H6" i="1"/>
  <c r="DU3" i="6"/>
  <c r="DY3" i="6"/>
  <c r="DV3" i="6" s="1"/>
  <c r="DV8" i="6" s="1"/>
  <c r="BR5" i="5"/>
  <c r="BS5" i="5" s="1"/>
  <c r="BW5" i="5"/>
  <c r="BT5" i="5" s="1"/>
  <c r="Q3" i="6"/>
  <c r="U3" i="6"/>
  <c r="R3" i="6" s="1"/>
  <c r="R8" i="6" s="1"/>
  <c r="P5" i="5"/>
  <c r="Q5" i="5" s="1"/>
  <c r="U5" i="5"/>
  <c r="R5" i="5" s="1"/>
  <c r="CJ5" i="5"/>
  <c r="CK5" i="5" s="1"/>
  <c r="CO5" i="5"/>
  <c r="CL5" i="5" s="1"/>
  <c r="CL9" i="5" s="1"/>
  <c r="BM13" i="7"/>
  <c r="L10" i="6"/>
  <c r="I10" i="6" s="1"/>
  <c r="I15" i="6" s="1"/>
  <c r="H10" i="6"/>
  <c r="CB6" i="1"/>
  <c r="CF6" i="1"/>
  <c r="CC6" i="1" s="1"/>
  <c r="CC7" i="1" s="1"/>
  <c r="CC14" i="1" s="1"/>
  <c r="C27" i="1" s="1"/>
  <c r="AH5" i="5"/>
  <c r="AI5" i="5" s="1"/>
  <c r="AM5" i="5"/>
  <c r="AJ5" i="5" s="1"/>
  <c r="DB5" i="5"/>
  <c r="DC5" i="5" s="1"/>
  <c r="DG5" i="5"/>
  <c r="DD5" i="5" s="1"/>
  <c r="Z3" i="5"/>
  <c r="AD3" i="5"/>
  <c r="AA3" i="5" s="1"/>
  <c r="AA24" i="5" s="1"/>
  <c r="AA26" i="5" s="1"/>
  <c r="AZ5" i="5"/>
  <c r="BA5" i="5" s="1"/>
  <c r="BE5" i="5"/>
  <c r="BB5" i="5" s="1"/>
  <c r="DT5" i="5"/>
  <c r="DU5" i="5" s="1"/>
  <c r="DY5" i="5"/>
  <c r="DV5" i="5" s="1"/>
  <c r="AJ15" i="6"/>
  <c r="AJ17" i="6" s="1"/>
  <c r="C25" i="6" s="1"/>
  <c r="BT15" i="6"/>
  <c r="AA9" i="8"/>
  <c r="C16" i="8" s="1"/>
  <c r="CC12" i="11"/>
  <c r="AQ7" i="4"/>
  <c r="AR7" i="4" s="1"/>
  <c r="AV7" i="4"/>
  <c r="AS7" i="4" s="1"/>
  <c r="DL3" i="7"/>
  <c r="DP3" i="7"/>
  <c r="DM3" i="7" s="1"/>
  <c r="DM13" i="7" s="1"/>
  <c r="DM27" i="7" s="1"/>
  <c r="AC13" i="7"/>
  <c r="DP6" i="1"/>
  <c r="DM6" i="1" s="1"/>
  <c r="DM7" i="1" s="1"/>
  <c r="DM14" i="1" s="1"/>
  <c r="C31" i="1" s="1"/>
  <c r="DL6" i="1"/>
  <c r="BI7" i="4"/>
  <c r="BJ7" i="4" s="1"/>
  <c r="BN7" i="4"/>
  <c r="BK7" i="4" s="1"/>
  <c r="CK13" i="5"/>
  <c r="CO13" i="5"/>
  <c r="CL13" i="5" s="1"/>
  <c r="CL9" i="4"/>
  <c r="C23" i="4" s="1"/>
  <c r="R15" i="6"/>
  <c r="BB15" i="6"/>
  <c r="CL15" i="6"/>
  <c r="CL17" i="6" s="1"/>
  <c r="C31" i="6" s="1"/>
  <c r="DV17" i="6"/>
  <c r="AS9" i="4"/>
  <c r="C18" i="4" s="1"/>
  <c r="BK9" i="8"/>
  <c r="C20" i="8" s="1"/>
  <c r="BE3" i="6"/>
  <c r="BB3" i="6" s="1"/>
  <c r="BB8" i="6" s="1"/>
  <c r="BA3" i="6"/>
  <c r="G7" i="4"/>
  <c r="H7" i="4" s="1"/>
  <c r="L7" i="4"/>
  <c r="I7" i="4" s="1"/>
  <c r="I9" i="4" s="1"/>
  <c r="C14" i="4" s="1"/>
  <c r="CA7" i="4"/>
  <c r="CB7" i="4"/>
  <c r="CF7" i="4"/>
  <c r="CC7" i="4" s="1"/>
  <c r="CC9" i="4" s="1"/>
  <c r="C22" i="4" s="1"/>
  <c r="CK16" i="5"/>
  <c r="CO16" i="5"/>
  <c r="CL16" i="5" s="1"/>
  <c r="DU5" i="7"/>
  <c r="DY5" i="7"/>
  <c r="DV5" i="7" s="1"/>
  <c r="DV13" i="7" s="1"/>
  <c r="DV27" i="7" s="1"/>
  <c r="AV3" i="7"/>
  <c r="AS3" i="7" s="1"/>
  <c r="AS30" i="7" s="1"/>
  <c r="AR3" i="7"/>
  <c r="E14" i="11"/>
  <c r="C18" i="11" s="1"/>
  <c r="BK9" i="4"/>
  <c r="C20" i="4" s="1"/>
  <c r="DP10" i="6"/>
  <c r="DM10" i="6" s="1"/>
  <c r="DM15" i="6" s="1"/>
  <c r="DM17" i="6" s="1"/>
  <c r="DL10" i="6"/>
  <c r="BN3" i="5"/>
  <c r="BK3" i="5" s="1"/>
  <c r="BK24" i="5" s="1"/>
  <c r="BK26" i="5" s="1"/>
  <c r="BJ3" i="5"/>
  <c r="Y7" i="4"/>
  <c r="Z7" i="4" s="1"/>
  <c r="AD7" i="4"/>
  <c r="AA7" i="4" s="1"/>
  <c r="AA9" i="4" s="1"/>
  <c r="C16" i="4" s="1"/>
  <c r="CS7" i="4"/>
  <c r="CT7" i="4" s="1"/>
  <c r="CX7" i="4"/>
  <c r="CU7" i="4" s="1"/>
  <c r="CU9" i="4" s="1"/>
  <c r="C24" i="4" s="1"/>
  <c r="CK5" i="7"/>
  <c r="CO5" i="7"/>
  <c r="CL5" i="7" s="1"/>
  <c r="BE5" i="7"/>
  <c r="BB5" i="7" s="1"/>
  <c r="BA5" i="7"/>
  <c r="CC9" i="5"/>
  <c r="DM9" i="5"/>
  <c r="DM21" i="5" s="1"/>
  <c r="I26" i="5"/>
  <c r="CU25" i="7"/>
  <c r="CU27" i="7" s="1"/>
  <c r="BK19" i="5"/>
  <c r="CU19" i="5"/>
  <c r="CU21" i="5" s="1"/>
  <c r="BB14" i="11"/>
  <c r="C24" i="11" s="1"/>
  <c r="BB9" i="4"/>
  <c r="C19" i="4" s="1"/>
  <c r="BT9" i="4"/>
  <c r="C21" i="4" s="1"/>
  <c r="DD17" i="6"/>
  <c r="C33" i="6" s="1"/>
  <c r="AS12" i="11"/>
  <c r="AS14" i="11" s="1"/>
  <c r="C23" i="11" s="1"/>
  <c r="K27" i="7"/>
  <c r="I30" i="7"/>
  <c r="BK30" i="7"/>
  <c r="CC30" i="7"/>
  <c r="I21" i="5"/>
  <c r="C30" i="5" s="1"/>
  <c r="Z7" i="6"/>
  <c r="AD7" i="6"/>
  <c r="AA7" i="6" s="1"/>
  <c r="AA8" i="6" s="1"/>
  <c r="AA17" i="6" s="1"/>
  <c r="C24" i="6" s="1"/>
  <c r="BJ7" i="6"/>
  <c r="BN7" i="6"/>
  <c r="BK7" i="6" s="1"/>
  <c r="BK8" i="6" s="1"/>
  <c r="BK17" i="6" s="1"/>
  <c r="C28" i="6" s="1"/>
  <c r="CT7" i="6"/>
  <c r="CX7" i="6"/>
  <c r="CU7" i="6" s="1"/>
  <c r="CU8" i="6" s="1"/>
  <c r="CU17" i="6" s="1"/>
  <c r="C32" i="6" s="1"/>
  <c r="U15" i="5"/>
  <c r="R15" i="5" s="1"/>
  <c r="R25" i="5" s="1"/>
  <c r="P15" i="5"/>
  <c r="Q15" i="5" s="1"/>
  <c r="AV15" i="5"/>
  <c r="AS15" i="5" s="1"/>
  <c r="AQ15" i="5"/>
  <c r="AR15" i="5" s="1"/>
  <c r="CO15" i="5"/>
  <c r="CL15" i="5" s="1"/>
  <c r="CL25" i="5" s="1"/>
  <c r="CJ15" i="5"/>
  <c r="CK15" i="5" s="1"/>
  <c r="DP15" i="5"/>
  <c r="DM15" i="5" s="1"/>
  <c r="DK15" i="5"/>
  <c r="DL15" i="5" s="1"/>
  <c r="BE7" i="7"/>
  <c r="BB7" i="7" s="1"/>
  <c r="BD13" i="7"/>
  <c r="AZ7" i="7"/>
  <c r="BA7" i="7" s="1"/>
  <c r="CO7" i="7"/>
  <c r="CL7" i="7" s="1"/>
  <c r="CJ7" i="7"/>
  <c r="CK7" i="7" s="1"/>
  <c r="CN13" i="7"/>
  <c r="DY7" i="7"/>
  <c r="DV7" i="7" s="1"/>
  <c r="DT7" i="7"/>
  <c r="DU7" i="7" s="1"/>
  <c r="AA15" i="7"/>
  <c r="AD25" i="7"/>
  <c r="BK15" i="7"/>
  <c r="BN25" i="7"/>
  <c r="R15" i="7"/>
  <c r="U25" i="7"/>
  <c r="BT15" i="7"/>
  <c r="BW25" i="7"/>
  <c r="H7" i="6"/>
  <c r="L7" i="6"/>
  <c r="I7" i="6" s="1"/>
  <c r="I8" i="6" s="1"/>
  <c r="I17" i="6" s="1"/>
  <c r="C22" i="6" s="1"/>
  <c r="AR7" i="6"/>
  <c r="AV7" i="6"/>
  <c r="AS7" i="6" s="1"/>
  <c r="CB7" i="6"/>
  <c r="CF7" i="6"/>
  <c r="CC7" i="6" s="1"/>
  <c r="CC8" i="6" s="1"/>
  <c r="DL7" i="6"/>
  <c r="DP7" i="6"/>
  <c r="DM7" i="6" s="1"/>
  <c r="BE15" i="5"/>
  <c r="BB15" i="5" s="1"/>
  <c r="BB25" i="5" s="1"/>
  <c r="AZ15" i="5"/>
  <c r="BA15" i="5" s="1"/>
  <c r="CF15" i="5"/>
  <c r="CC15" i="5" s="1"/>
  <c r="CC25" i="5" s="1"/>
  <c r="CC26" i="5" s="1"/>
  <c r="CA15" i="5"/>
  <c r="CB15" i="5" s="1"/>
  <c r="DY15" i="5"/>
  <c r="DV15" i="5" s="1"/>
  <c r="DT15" i="5"/>
  <c r="DU15" i="5" s="1"/>
  <c r="I15" i="7"/>
  <c r="L25" i="7"/>
  <c r="AS15" i="7"/>
  <c r="AV25" i="7"/>
  <c r="CC15" i="7"/>
  <c r="CF25" i="7"/>
  <c r="R9" i="5"/>
  <c r="R24" i="5"/>
  <c r="R26" i="5" s="1"/>
  <c r="AJ9" i="5"/>
  <c r="AJ24" i="5"/>
  <c r="AJ26" i="5" s="1"/>
  <c r="BB9" i="5"/>
  <c r="BB24" i="5"/>
  <c r="BT9" i="5"/>
  <c r="BT24" i="5"/>
  <c r="BT26" i="5" s="1"/>
  <c r="CL24" i="5"/>
  <c r="CL26" i="5" s="1"/>
  <c r="R3" i="7"/>
  <c r="U13" i="7"/>
  <c r="AJ3" i="7"/>
  <c r="AM13" i="7"/>
  <c r="BB3" i="7"/>
  <c r="BE13" i="7"/>
  <c r="BT3" i="7"/>
  <c r="BW13" i="7"/>
  <c r="CL3" i="7"/>
  <c r="BB15" i="7"/>
  <c r="BE25" i="7"/>
  <c r="CL15" i="7"/>
  <c r="CO25" i="7"/>
  <c r="AJ15" i="7"/>
  <c r="AM25" i="7"/>
  <c r="L13" i="7"/>
  <c r="AV13" i="7"/>
  <c r="CF13" i="7"/>
  <c r="AA19" i="5"/>
  <c r="I13" i="7"/>
  <c r="AA13" i="7"/>
  <c r="AS13" i="7"/>
  <c r="BK13" i="7"/>
  <c r="CC13" i="7"/>
  <c r="CC9" i="8"/>
  <c r="C22" i="8" s="1"/>
  <c r="AJ14" i="11"/>
  <c r="C22" i="11" s="1"/>
  <c r="BT14" i="11"/>
  <c r="C26" i="11" s="1"/>
  <c r="AS8" i="6"/>
  <c r="AS17" i="6" s="1"/>
  <c r="C26" i="6" s="1"/>
  <c r="AJ7" i="1"/>
  <c r="AJ14" i="1" s="1"/>
  <c r="C22" i="1" s="1"/>
  <c r="CL7" i="1"/>
  <c r="CL14" i="1" s="1"/>
  <c r="C28" i="1" s="1"/>
  <c r="BT17" i="6"/>
  <c r="C29" i="6" s="1"/>
  <c r="AD13" i="7"/>
  <c r="BN13" i="7"/>
  <c r="R9" i="8"/>
  <c r="C15" i="8" s="1"/>
  <c r="BB9" i="8"/>
  <c r="C19" i="8" s="1"/>
  <c r="CL9" i="8"/>
  <c r="C23" i="8" s="1"/>
  <c r="E26" i="5"/>
  <c r="AA14" i="1"/>
  <c r="C21" i="1" s="1"/>
  <c r="AS14" i="1"/>
  <c r="C23" i="1" s="1"/>
  <c r="BK14" i="1"/>
  <c r="C25" i="1" s="1"/>
  <c r="CU14" i="1"/>
  <c r="C29" i="1" s="1"/>
  <c r="DD9" i="5"/>
  <c r="DD21" i="5" s="1"/>
  <c r="R19" i="5"/>
  <c r="AJ19" i="5"/>
  <c r="BB19" i="5"/>
  <c r="BT19" i="5"/>
  <c r="CL19" i="5"/>
  <c r="DD13" i="7"/>
  <c r="DD27" i="7" s="1"/>
  <c r="R7" i="1"/>
  <c r="R14" i="1" s="1"/>
  <c r="C20" i="1" s="1"/>
  <c r="BB7" i="1"/>
  <c r="BB14" i="1" s="1"/>
  <c r="C24" i="1" s="1"/>
  <c r="BT7" i="1"/>
  <c r="BT14" i="1" s="1"/>
  <c r="C26" i="1" s="1"/>
  <c r="DD7" i="1"/>
  <c r="DD14" i="1" s="1"/>
  <c r="C30" i="1" s="1"/>
  <c r="R14" i="11"/>
  <c r="C20" i="11" s="1"/>
  <c r="CL14" i="11"/>
  <c r="C28" i="11" s="1"/>
  <c r="I14" i="11"/>
  <c r="C19" i="11" s="1"/>
  <c r="CC14" i="11"/>
  <c r="C27" i="11" s="1"/>
  <c r="DM14" i="11"/>
  <c r="I9" i="8"/>
  <c r="C14" i="8" s="1"/>
  <c r="AS9" i="8"/>
  <c r="C18" i="8" s="1"/>
  <c r="DD14" i="11"/>
  <c r="C30" i="11" s="1"/>
  <c r="AA12" i="11"/>
  <c r="AA14" i="11" s="1"/>
  <c r="C21" i="11" s="1"/>
  <c r="BK12" i="11"/>
  <c r="BK14" i="11" s="1"/>
  <c r="C25" i="11" s="1"/>
  <c r="CU12" i="11"/>
  <c r="CU14" i="11" s="1"/>
  <c r="C29" i="11" s="1"/>
  <c r="DV14" i="11" l="1"/>
  <c r="R17" i="6"/>
  <c r="C23" i="6" s="1"/>
  <c r="BK9" i="5"/>
  <c r="BK21" i="5" s="1"/>
  <c r="C36" i="5" s="1"/>
  <c r="CO13" i="7"/>
  <c r="CC15" i="6"/>
  <c r="CC17" i="6" s="1"/>
  <c r="C30" i="6" s="1"/>
  <c r="BB17" i="6"/>
  <c r="C27" i="6" s="1"/>
  <c r="AA9" i="5"/>
  <c r="AA21" i="5"/>
  <c r="C32" i="5" s="1"/>
  <c r="BB26" i="5"/>
  <c r="BT25" i="7"/>
  <c r="BT31" i="7"/>
  <c r="R31" i="7"/>
  <c r="R25" i="7"/>
  <c r="BK31" i="7"/>
  <c r="BK32" i="7" s="1"/>
  <c r="BK25" i="7"/>
  <c r="BK27" i="7" s="1"/>
  <c r="C42" i="7" s="1"/>
  <c r="AA31" i="7"/>
  <c r="AA32" i="7" s="1"/>
  <c r="AA25" i="7"/>
  <c r="AA27" i="7" s="1"/>
  <c r="C38" i="7" s="1"/>
  <c r="AJ25" i="7"/>
  <c r="AJ31" i="7"/>
  <c r="CL25" i="7"/>
  <c r="CL31" i="7"/>
  <c r="BB25" i="7"/>
  <c r="BB31" i="7"/>
  <c r="CL13" i="7"/>
  <c r="CL27" i="7" s="1"/>
  <c r="C45" i="7" s="1"/>
  <c r="CL30" i="7"/>
  <c r="CL32" i="7" s="1"/>
  <c r="BT13" i="7"/>
  <c r="BT27" i="7" s="1"/>
  <c r="C43" i="7" s="1"/>
  <c r="BT30" i="7"/>
  <c r="BT32" i="7" s="1"/>
  <c r="BB13" i="7"/>
  <c r="BB30" i="7"/>
  <c r="AJ30" i="7"/>
  <c r="AJ13" i="7"/>
  <c r="AJ27" i="7" s="1"/>
  <c r="C39" i="7" s="1"/>
  <c r="R13" i="7"/>
  <c r="R30" i="7"/>
  <c r="CC31" i="7"/>
  <c r="CC32" i="7" s="1"/>
  <c r="CC25" i="7"/>
  <c r="CC27" i="7" s="1"/>
  <c r="C44" i="7" s="1"/>
  <c r="AS31" i="7"/>
  <c r="AS32" i="7" s="1"/>
  <c r="AS25" i="7"/>
  <c r="AS27" i="7" s="1"/>
  <c r="C40" i="7" s="1"/>
  <c r="I31" i="7"/>
  <c r="I32" i="7" s="1"/>
  <c r="I25" i="7"/>
  <c r="I27" i="7" s="1"/>
  <c r="C36" i="7" s="1"/>
  <c r="AS25" i="5"/>
  <c r="AS26" i="5" s="1"/>
  <c r="AS19" i="5"/>
  <c r="AS21" i="5" s="1"/>
  <c r="C34" i="5" s="1"/>
  <c r="CC19" i="5"/>
  <c r="CC21" i="5" s="1"/>
  <c r="C38" i="5" s="1"/>
  <c r="CL21" i="5"/>
  <c r="C39" i="5" s="1"/>
  <c r="BT21" i="5"/>
  <c r="C37" i="5" s="1"/>
  <c r="BB21" i="5"/>
  <c r="C35" i="5" s="1"/>
  <c r="AJ21" i="5"/>
  <c r="C33" i="5" s="1"/>
  <c r="R21" i="5"/>
  <c r="C31" i="5" s="1"/>
  <c r="BB27" i="7" l="1"/>
  <c r="C41" i="7" s="1"/>
  <c r="R32" i="7"/>
  <c r="BB32" i="7"/>
  <c r="R27" i="7"/>
  <c r="C37" i="7" s="1"/>
  <c r="AJ32" i="7"/>
</calcChain>
</file>

<file path=xl/sharedStrings.xml><?xml version="1.0" encoding="utf-8"?>
<sst xmlns="http://schemas.openxmlformats.org/spreadsheetml/2006/main" count="1191" uniqueCount="140">
  <si>
    <t>A</t>
  </si>
  <si>
    <t>Z</t>
  </si>
  <si>
    <t>X</t>
  </si>
  <si>
    <t>sec</t>
  </si>
  <si>
    <t>W50</t>
  </si>
  <si>
    <t>lopen</t>
  </si>
  <si>
    <t>springen</t>
  </si>
  <si>
    <t>werpen</t>
  </si>
  <si>
    <t>pnt</t>
  </si>
  <si>
    <t>factor</t>
  </si>
  <si>
    <t>IAAF</t>
  </si>
  <si>
    <t>lop</t>
  </si>
  <si>
    <t>spr</t>
  </si>
  <si>
    <t>werp</t>
  </si>
  <si>
    <t>W45</t>
  </si>
  <si>
    <t>W40</t>
  </si>
  <si>
    <t>W35</t>
  </si>
  <si>
    <t>W55</t>
  </si>
  <si>
    <t>W60</t>
  </si>
  <si>
    <t>W65</t>
  </si>
  <si>
    <t>W70</t>
  </si>
  <si>
    <t>W75</t>
  </si>
  <si>
    <t>W80</t>
  </si>
  <si>
    <t>&lt;35</t>
  </si>
  <si>
    <t>W95</t>
  </si>
  <si>
    <t>W100</t>
  </si>
  <si>
    <t>W85</t>
  </si>
  <si>
    <t>W90</t>
  </si>
  <si>
    <t>100 m</t>
  </si>
  <si>
    <t>200 m</t>
  </si>
  <si>
    <t>400 m</t>
  </si>
  <si>
    <t>800 m</t>
  </si>
  <si>
    <t>1500 m</t>
  </si>
  <si>
    <t>3000 m</t>
  </si>
  <si>
    <t>5000 m</t>
  </si>
  <si>
    <t>10000m</t>
  </si>
  <si>
    <t>short hurdles</t>
  </si>
  <si>
    <t>200 m hurdles</t>
  </si>
  <si>
    <t>400 m hurdles</t>
  </si>
  <si>
    <t>3000 m steeple chase</t>
  </si>
  <si>
    <t>high jump</t>
  </si>
  <si>
    <t>pole vault</t>
  </si>
  <si>
    <t>long jump</t>
  </si>
  <si>
    <t>triple jump</t>
  </si>
  <si>
    <t>shot put</t>
  </si>
  <si>
    <t>translate into:</t>
  </si>
  <si>
    <t>full name:</t>
  </si>
  <si>
    <t>discus</t>
  </si>
  <si>
    <t>10000 m</t>
  </si>
  <si>
    <t>discus throw</t>
  </si>
  <si>
    <t>hammer throw</t>
  </si>
  <si>
    <t>javelin throw</t>
  </si>
  <si>
    <t>weight throw</t>
  </si>
  <si>
    <t>final result</t>
  </si>
  <si>
    <t>day 1</t>
  </si>
  <si>
    <t>day 2</t>
  </si>
  <si>
    <t>points</t>
  </si>
  <si>
    <t>heptathlon (7-thlon)</t>
  </si>
  <si>
    <t>heptathlon day 1</t>
  </si>
  <si>
    <t>heptathlon day 2</t>
  </si>
  <si>
    <t>decathlon (10-thlon)</t>
  </si>
  <si>
    <t>decathlon day 1</t>
  </si>
  <si>
    <t>decathlon day 2</t>
  </si>
  <si>
    <t>summary</t>
  </si>
  <si>
    <t>60 m</t>
  </si>
  <si>
    <t>1000 m</t>
  </si>
  <si>
    <t>200h</t>
  </si>
  <si>
    <t>3000sc</t>
  </si>
  <si>
    <t>hoog</t>
  </si>
  <si>
    <t>pols</t>
  </si>
  <si>
    <t>ver</t>
  </si>
  <si>
    <t>hss</t>
  </si>
  <si>
    <t>kogel</t>
  </si>
  <si>
    <t>hamer</t>
  </si>
  <si>
    <t>speer</t>
  </si>
  <si>
    <t>gewicht</t>
  </si>
  <si>
    <t>TOTAAL</t>
  </si>
  <si>
    <t>overzicht</t>
  </si>
  <si>
    <t>dag 1</t>
  </si>
  <si>
    <t>dag 2</t>
  </si>
  <si>
    <t>zevenkamp:</t>
  </si>
  <si>
    <t>zevenk 1:</t>
  </si>
  <si>
    <t>zevenk 2:</t>
  </si>
  <si>
    <t>tienkamp:</t>
  </si>
  <si>
    <t>tienk 1:</t>
  </si>
  <si>
    <t>tienk 2:</t>
  </si>
  <si>
    <t>OC</t>
  </si>
  <si>
    <t xml:space="preserve"> </t>
  </si>
  <si>
    <t>F60m</t>
  </si>
  <si>
    <t>F100m</t>
  </si>
  <si>
    <t>F200m</t>
  </si>
  <si>
    <t>F400m</t>
  </si>
  <si>
    <t>F800m</t>
  </si>
  <si>
    <t>F1500m</t>
  </si>
  <si>
    <t>F3km</t>
  </si>
  <si>
    <t>F5km</t>
  </si>
  <si>
    <t>F10km</t>
  </si>
  <si>
    <t>F60FHur</t>
  </si>
  <si>
    <t>FShortHur</t>
  </si>
  <si>
    <t>FLongHur</t>
  </si>
  <si>
    <t>FSteeple.</t>
  </si>
  <si>
    <t>FHighJump</t>
  </si>
  <si>
    <t>FPoleVault</t>
  </si>
  <si>
    <t>FLongJump</t>
  </si>
  <si>
    <t>FTripleJump</t>
  </si>
  <si>
    <t>FHammer</t>
  </si>
  <si>
    <t>FShotput</t>
  </si>
  <si>
    <t>FDiscus</t>
  </si>
  <si>
    <t>FJavelin</t>
  </si>
  <si>
    <t>FWeight</t>
  </si>
  <si>
    <t>60 m hurdles</t>
  </si>
  <si>
    <t>60 hrd</t>
  </si>
  <si>
    <t>sh hrd</t>
  </si>
  <si>
    <t>long hurd</t>
  </si>
  <si>
    <t>F1000m</t>
  </si>
  <si>
    <t>5 out</t>
  </si>
  <si>
    <t>7 out</t>
  </si>
  <si>
    <t>10 out</t>
  </si>
  <si>
    <t>14 out</t>
  </si>
  <si>
    <t>20 out</t>
  </si>
  <si>
    <t>5 throw</t>
  </si>
  <si>
    <t>5 indoor</t>
  </si>
  <si>
    <t>7 indoor</t>
  </si>
  <si>
    <t>non-standard discipline</t>
  </si>
  <si>
    <t>new gradings, not yet on IAUM-site</t>
  </si>
  <si>
    <t>old 2007!</t>
  </si>
  <si>
    <t>hammer</t>
  </si>
  <si>
    <t>4.000 kg</t>
  </si>
  <si>
    <t>3.000 kg</t>
  </si>
  <si>
    <t>shot</t>
  </si>
  <si>
    <t>1.000 kg</t>
  </si>
  <si>
    <t>javelin</t>
  </si>
  <si>
    <t>600 g</t>
  </si>
  <si>
    <t>500 g</t>
  </si>
  <si>
    <t>400 g</t>
  </si>
  <si>
    <t>weight</t>
  </si>
  <si>
    <t>9.080 kg</t>
  </si>
  <si>
    <t>7.260 kg</t>
  </si>
  <si>
    <t>5.450 kg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</si>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</sst>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.00"/>
    <numFmt numFmtId="165" formatCode="0.0000"/>
    <numFmt numFmtId="166" formatCode="0.000000"/>
    <numFmt numFmtId="167" formatCode="0.00000"/>
  </numFmts>
  <fonts count="12">
    <font>
      <sz val="9"/>
      <name val="Geneva"/>
    </font>
    <font>
      <sz val="9"/>
      <name val="Geneva"/>
    </font>
    <font>
      <sz val="9"/>
      <color indexed="61"/>
      <name val="Geneva"/>
    </font>
    <font>
      <sz val="9"/>
      <color indexed="48"/>
      <name val="Geneva"/>
    </font>
    <font>
      <sz val="9"/>
      <color indexed="18"/>
      <name val="Geneva"/>
    </font>
    <font>
      <sz val="9"/>
      <color indexed="52"/>
      <name val="Geneva"/>
    </font>
    <font>
      <sz val="9"/>
      <color indexed="40"/>
      <name val="Geneva"/>
    </font>
    <font>
      <sz val="9"/>
      <color indexed="49"/>
      <name val="Geneva"/>
    </font>
    <font>
      <sz val="8"/>
      <name val="Geneva"/>
    </font>
    <font>
      <sz val="8"/>
      <color indexed="18"/>
      <name val="Geneva"/>
    </font>
    <font>
      <sz val="8"/>
      <color indexed="40"/>
      <name val="Geneva"/>
    </font>
    <font>
      <sz val="8"/>
      <color indexed="61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2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1" fontId="4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2" fontId="6" fillId="0" borderId="0" xfId="0" applyNumberFormat="1" applyFont="1"/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7" fillId="0" borderId="0" xfId="0" applyNumberFormat="1" applyFont="1"/>
    <xf numFmtId="0" fontId="0" fillId="0" borderId="0" xfId="0" applyBorder="1"/>
    <xf numFmtId="0" fontId="5" fillId="0" borderId="0" xfId="0" applyFont="1" applyBorder="1"/>
    <xf numFmtId="2" fontId="1" fillId="0" borderId="0" xfId="0" applyNumberFormat="1" applyFont="1"/>
    <xf numFmtId="1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2" fontId="5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6" fontId="0" fillId="0" borderId="0" xfId="0" applyNumberFormat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164" fontId="0" fillId="0" borderId="6" xfId="0" applyNumberFormat="1" applyBorder="1"/>
    <xf numFmtId="167" fontId="0" fillId="0" borderId="0" xfId="0" applyNumberFormat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Alignment="1"/>
    <xf numFmtId="167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" fontId="0" fillId="0" borderId="0" xfId="0" applyNumberFormat="1" applyAlignment="1"/>
    <xf numFmtId="1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167" fontId="0" fillId="0" borderId="0" xfId="0" applyNumberFormat="1" applyAlignmen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5" fontId="1" fillId="2" borderId="1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0" xfId="0" applyNumberFormat="1" applyFont="1" applyFill="1" applyBorder="1"/>
    <xf numFmtId="165" fontId="1" fillId="2" borderId="5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0" fillId="2" borderId="12" xfId="0" applyNumberFormat="1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165" fontId="0" fillId="3" borderId="0" xfId="0" applyNumberFormat="1" applyFill="1"/>
    <xf numFmtId="0" fontId="0" fillId="0" borderId="15" xfId="0" applyBorder="1"/>
    <xf numFmtId="0" fontId="0" fillId="0" borderId="15" xfId="0" applyBorder="1" applyAlignment="1">
      <alignment horizontal="left"/>
    </xf>
    <xf numFmtId="0" fontId="0" fillId="0" borderId="16" xfId="0" applyBorder="1"/>
    <xf numFmtId="2" fontId="0" fillId="0" borderId="17" xfId="0" applyNumberFormat="1" applyBorder="1" applyAlignment="1">
      <alignment horizontal="right"/>
    </xf>
    <xf numFmtId="2" fontId="0" fillId="0" borderId="15" xfId="0" applyNumberFormat="1" applyBorder="1"/>
    <xf numFmtId="1" fontId="4" fillId="0" borderId="15" xfId="0" applyNumberFormat="1" applyFont="1" applyBorder="1"/>
    <xf numFmtId="1" fontId="0" fillId="0" borderId="15" xfId="0" applyNumberFormat="1" applyBorder="1" applyAlignment="1">
      <alignment horizontal="center"/>
    </xf>
    <xf numFmtId="1" fontId="0" fillId="0" borderId="15" xfId="0" applyNumberFormat="1" applyBorder="1"/>
    <xf numFmtId="165" fontId="0" fillId="3" borderId="15" xfId="0" applyNumberFormat="1" applyFill="1" applyBorder="1"/>
    <xf numFmtId="165" fontId="0" fillId="0" borderId="15" xfId="0" applyNumberFormat="1" applyBorder="1"/>
    <xf numFmtId="1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0" xfId="0" applyFont="1"/>
    <xf numFmtId="1" fontId="8" fillId="0" borderId="0" xfId="0" applyNumberFormat="1" applyFont="1"/>
    <xf numFmtId="2" fontId="8" fillId="0" borderId="0" xfId="0" applyNumberFormat="1" applyFont="1"/>
    <xf numFmtId="165" fontId="8" fillId="0" borderId="0" xfId="0" applyNumberFormat="1" applyFont="1"/>
    <xf numFmtId="1" fontId="9" fillId="0" borderId="0" xfId="0" applyNumberFormat="1" applyFont="1"/>
    <xf numFmtId="164" fontId="8" fillId="0" borderId="0" xfId="0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/>
    <xf numFmtId="2" fontId="10" fillId="0" borderId="0" xfId="0" applyNumberFormat="1" applyFont="1"/>
    <xf numFmtId="165" fontId="10" fillId="0" borderId="0" xfId="0" applyNumberFormat="1" applyFont="1"/>
    <xf numFmtId="0" fontId="11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57150</xdr:rowOff>
    </xdr:from>
    <xdr:to>
      <xdr:col>6</xdr:col>
      <xdr:colOff>152400</xdr:colOff>
      <xdr:row>21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752725" y="371475"/>
          <a:ext cx="2409825" cy="2971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Geneva"/>
            </a:rPr>
            <a:t>Translate the text in the yellow boxes into your own language. They will appear in all other worksheets!</a:t>
          </a: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Geneva"/>
            </a:rPr>
            <a:t>Copy-left Weia Reinboud</a:t>
          </a:r>
        </a:p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Geneva"/>
            </a:rPr>
            <a:t>updates at www.at-A-lanta.nl/weia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1</xdr:row>
      <xdr:rowOff>104775</xdr:rowOff>
    </xdr:from>
    <xdr:to>
      <xdr:col>19</xdr:col>
      <xdr:colOff>581025</xdr:colOff>
      <xdr:row>23</xdr:row>
      <xdr:rowOff>85725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8515350" y="266700"/>
          <a:ext cx="1971675" cy="3333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Geneva"/>
            </a:rPr>
            <a:t>When gradings are changed, alter them in the yellow box. All other worksheets will be automatically OK!</a:t>
          </a: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Geneva"/>
            </a:rPr>
            <a:t>For some disciplines of the 14- athlon and 20-athlon different gradings are in use. Alter them in the small yellow boxes</a:t>
          </a: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Geneva"/>
            </a:rPr>
            <a:t>Copy-left Weia Reinboud</a:t>
          </a:r>
        </a:p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Geneva"/>
            </a:rPr>
            <a:t>updates at</a:t>
          </a:r>
        </a:p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Geneva"/>
            </a:rPr>
            <a:t>http://home.xmsnet.nl/weiatletiek/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34" sqref="B34:B39"/>
    </sheetView>
  </sheetViews>
  <sheetFormatPr defaultColWidth="11.42578125" defaultRowHeight="12"/>
  <cols>
    <col min="1" max="1" width="17.42578125" bestFit="1" customWidth="1"/>
    <col min="2" max="2" width="12" bestFit="1" customWidth="1"/>
  </cols>
  <sheetData>
    <row r="1" spans="1:2">
      <c r="A1" t="s">
        <v>46</v>
      </c>
      <c r="B1" t="s">
        <v>45</v>
      </c>
    </row>
    <row r="2" spans="1:2" ht="12.75" thickBot="1"/>
    <row r="3" spans="1:2">
      <c r="A3" t="s">
        <v>64</v>
      </c>
      <c r="B3" s="61" t="s">
        <v>64</v>
      </c>
    </row>
    <row r="4" spans="1:2">
      <c r="A4" t="s">
        <v>28</v>
      </c>
      <c r="B4" s="62" t="s">
        <v>28</v>
      </c>
    </row>
    <row r="5" spans="1:2">
      <c r="A5" t="s">
        <v>29</v>
      </c>
      <c r="B5" s="62" t="s">
        <v>29</v>
      </c>
    </row>
    <row r="6" spans="1:2">
      <c r="A6" t="s">
        <v>30</v>
      </c>
      <c r="B6" s="62" t="s">
        <v>30</v>
      </c>
    </row>
    <row r="7" spans="1:2">
      <c r="A7" t="s">
        <v>31</v>
      </c>
      <c r="B7" s="62" t="s">
        <v>31</v>
      </c>
    </row>
    <row r="8" spans="1:2">
      <c r="A8" t="s">
        <v>65</v>
      </c>
      <c r="B8" s="62" t="s">
        <v>65</v>
      </c>
    </row>
    <row r="9" spans="1:2">
      <c r="A9" t="s">
        <v>32</v>
      </c>
      <c r="B9" s="62" t="s">
        <v>32</v>
      </c>
    </row>
    <row r="10" spans="1:2">
      <c r="A10" t="s">
        <v>33</v>
      </c>
      <c r="B10" s="62" t="s">
        <v>33</v>
      </c>
    </row>
    <row r="11" spans="1:2">
      <c r="A11" t="s">
        <v>34</v>
      </c>
      <c r="B11" s="62" t="s">
        <v>34</v>
      </c>
    </row>
    <row r="12" spans="1:2">
      <c r="A12" t="s">
        <v>35</v>
      </c>
      <c r="B12" s="62" t="s">
        <v>48</v>
      </c>
    </row>
    <row r="13" spans="1:2">
      <c r="A13" t="s">
        <v>110</v>
      </c>
      <c r="B13" s="62" t="s">
        <v>111</v>
      </c>
    </row>
    <row r="14" spans="1:2">
      <c r="A14" t="s">
        <v>36</v>
      </c>
      <c r="B14" s="62" t="s">
        <v>112</v>
      </c>
    </row>
    <row r="15" spans="1:2">
      <c r="A15" t="s">
        <v>37</v>
      </c>
      <c r="B15" s="62" t="s">
        <v>66</v>
      </c>
    </row>
    <row r="16" spans="1:2">
      <c r="A16" t="s">
        <v>38</v>
      </c>
      <c r="B16" s="62" t="s">
        <v>113</v>
      </c>
    </row>
    <row r="17" spans="1:2">
      <c r="A17" t="s">
        <v>39</v>
      </c>
      <c r="B17" s="62" t="s">
        <v>67</v>
      </c>
    </row>
    <row r="18" spans="1:2">
      <c r="A18" t="s">
        <v>40</v>
      </c>
      <c r="B18" s="62" t="s">
        <v>68</v>
      </c>
    </row>
    <row r="19" spans="1:2">
      <c r="A19" t="s">
        <v>41</v>
      </c>
      <c r="B19" s="62" t="s">
        <v>69</v>
      </c>
    </row>
    <row r="20" spans="1:2">
      <c r="A20" t="s">
        <v>42</v>
      </c>
      <c r="B20" s="62" t="s">
        <v>70</v>
      </c>
    </row>
    <row r="21" spans="1:2">
      <c r="A21" t="s">
        <v>43</v>
      </c>
      <c r="B21" s="62" t="s">
        <v>71</v>
      </c>
    </row>
    <row r="22" spans="1:2">
      <c r="A22" t="s">
        <v>44</v>
      </c>
      <c r="B22" s="62" t="s">
        <v>72</v>
      </c>
    </row>
    <row r="23" spans="1:2">
      <c r="A23" t="s">
        <v>49</v>
      </c>
      <c r="B23" s="62" t="s">
        <v>47</v>
      </c>
    </row>
    <row r="24" spans="1:2">
      <c r="A24" t="s">
        <v>50</v>
      </c>
      <c r="B24" s="62" t="s">
        <v>73</v>
      </c>
    </row>
    <row r="25" spans="1:2">
      <c r="A25" t="s">
        <v>51</v>
      </c>
      <c r="B25" s="62" t="s">
        <v>74</v>
      </c>
    </row>
    <row r="26" spans="1:2" ht="12.75" thickBot="1">
      <c r="A26" t="s">
        <v>52</v>
      </c>
      <c r="B26" s="63" t="s">
        <v>75</v>
      </c>
    </row>
    <row r="27" spans="1:2" ht="12.75" thickBot="1"/>
    <row r="28" spans="1:2">
      <c r="A28" t="s">
        <v>53</v>
      </c>
      <c r="B28" s="61" t="s">
        <v>76</v>
      </c>
    </row>
    <row r="29" spans="1:2">
      <c r="A29" t="s">
        <v>63</v>
      </c>
      <c r="B29" s="62" t="s">
        <v>77</v>
      </c>
    </row>
    <row r="30" spans="1:2">
      <c r="A30" t="s">
        <v>54</v>
      </c>
      <c r="B30" s="62" t="s">
        <v>78</v>
      </c>
    </row>
    <row r="31" spans="1:2">
      <c r="A31" t="s">
        <v>55</v>
      </c>
      <c r="B31" s="62" t="s">
        <v>79</v>
      </c>
    </row>
    <row r="32" spans="1:2" ht="12.75" thickBot="1">
      <c r="A32" t="s">
        <v>56</v>
      </c>
      <c r="B32" s="63" t="s">
        <v>8</v>
      </c>
    </row>
    <row r="33" spans="1:2" ht="12.75" thickBot="1"/>
    <row r="34" spans="1:2">
      <c r="A34" t="s">
        <v>57</v>
      </c>
      <c r="B34" s="61" t="s">
        <v>80</v>
      </c>
    </row>
    <row r="35" spans="1:2">
      <c r="A35" t="s">
        <v>58</v>
      </c>
      <c r="B35" s="62" t="s">
        <v>81</v>
      </c>
    </row>
    <row r="36" spans="1:2">
      <c r="A36" t="s">
        <v>59</v>
      </c>
      <c r="B36" s="62" t="s">
        <v>82</v>
      </c>
    </row>
    <row r="37" spans="1:2">
      <c r="A37" t="s">
        <v>60</v>
      </c>
      <c r="B37" s="62" t="s">
        <v>83</v>
      </c>
    </row>
    <row r="38" spans="1:2">
      <c r="A38" t="s">
        <v>61</v>
      </c>
      <c r="B38" s="62" t="s">
        <v>84</v>
      </c>
    </row>
    <row r="39" spans="1:2" ht="12.75" thickBot="1">
      <c r="A39" t="s">
        <v>62</v>
      </c>
      <c r="B39" s="63" t="s">
        <v>85</v>
      </c>
    </row>
  </sheetData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3"/>
  <sheetViews>
    <sheetView topLeftCell="AS1" zoomScale="125" workbookViewId="0">
      <selection activeCell="C8" sqref="C8"/>
    </sheetView>
  </sheetViews>
  <sheetFormatPr defaultColWidth="11.42578125" defaultRowHeight="12"/>
  <cols>
    <col min="1" max="1" width="8.28515625" style="1" bestFit="1" customWidth="1"/>
    <col min="2" max="2" width="5.42578125" customWidth="1"/>
    <col min="3" max="3" width="6.140625" style="2" customWidth="1"/>
    <col min="4" max="4" width="6.85546875" style="2" bestFit="1" customWidth="1"/>
    <col min="5" max="5" width="5.140625" style="93" bestFit="1" customWidth="1"/>
    <col min="6" max="6" width="1.85546875" style="89" customWidth="1"/>
    <col min="7" max="7" width="2.140625" style="89" customWidth="1"/>
    <col min="8" max="8" width="5.85546875" style="89" bestFit="1" customWidth="1"/>
    <col min="9" max="9" width="5.140625" style="89" customWidth="1"/>
    <col min="10" max="11" width="6.85546875" style="89" hidden="1" customWidth="1"/>
    <col min="12" max="13" width="5.140625" style="89" hidden="1" customWidth="1"/>
    <col min="14" max="14" width="5" style="89" hidden="1" customWidth="1"/>
    <col min="15" max="15" width="1.85546875" style="89" customWidth="1"/>
    <col min="16" max="16" width="2.140625" style="89" customWidth="1"/>
    <col min="17" max="17" width="5.85546875" style="89" bestFit="1" customWidth="1"/>
    <col min="18" max="18" width="5.140625" style="89" customWidth="1"/>
    <col min="19" max="20" width="6.85546875" style="89" hidden="1" customWidth="1"/>
    <col min="21" max="22" width="5.140625" style="89" hidden="1" customWidth="1"/>
    <col min="23" max="23" width="5" style="89" hidden="1" customWidth="1"/>
    <col min="24" max="24" width="1.85546875" style="89" customWidth="1"/>
    <col min="25" max="25" width="2.140625" style="89" customWidth="1"/>
    <col min="26" max="26" width="5.85546875" style="89" bestFit="1" customWidth="1"/>
    <col min="27" max="27" width="5.140625" style="89" customWidth="1"/>
    <col min="28" max="29" width="6.85546875" style="89" hidden="1" customWidth="1"/>
    <col min="30" max="32" width="5.140625" style="89" hidden="1" customWidth="1"/>
    <col min="33" max="33" width="1.85546875" style="89" customWidth="1"/>
    <col min="34" max="34" width="2.140625" style="93" customWidth="1"/>
    <col min="35" max="35" width="5.85546875" style="94" bestFit="1" customWidth="1"/>
    <col min="36" max="36" width="5.140625" style="93" customWidth="1"/>
    <col min="37" max="37" width="6.85546875" style="95" hidden="1" customWidth="1"/>
    <col min="38" max="38" width="6.85546875" style="94" hidden="1" customWidth="1"/>
    <col min="39" max="41" width="5.140625" style="92" hidden="1" customWidth="1"/>
    <col min="42" max="42" width="1.85546875" style="94" customWidth="1"/>
    <col min="43" max="43" width="2.140625" style="94" customWidth="1"/>
    <col min="44" max="44" width="5.85546875" style="94" bestFit="1" customWidth="1"/>
    <col min="45" max="45" width="5.140625" style="94" customWidth="1"/>
    <col min="46" max="47" width="6.85546875" style="94" hidden="1" customWidth="1"/>
    <col min="48" max="50" width="5.140625" style="94" hidden="1" customWidth="1"/>
    <col min="51" max="51" width="1.85546875" style="94" customWidth="1"/>
    <col min="52" max="52" width="2.140625" style="94" customWidth="1"/>
    <col min="53" max="53" width="5.85546875" style="94" bestFit="1" customWidth="1"/>
    <col min="54" max="54" width="5.140625" style="94" customWidth="1"/>
    <col min="55" max="56" width="6.85546875" style="94" hidden="1" customWidth="1"/>
    <col min="57" max="59" width="5.140625" style="94" hidden="1" customWidth="1"/>
    <col min="60" max="60" width="1.85546875" style="94" customWidth="1"/>
    <col min="61" max="61" width="2.140625" style="94" customWidth="1"/>
    <col min="62" max="62" width="5.85546875" style="94" bestFit="1" customWidth="1"/>
    <col min="63" max="63" width="5.140625" style="94" customWidth="1"/>
    <col min="64" max="64" width="6.85546875" style="94" hidden="1" customWidth="1"/>
    <col min="65" max="65" width="5.85546875" style="94" hidden="1" customWidth="1"/>
    <col min="66" max="68" width="5.140625" style="94" hidden="1" customWidth="1"/>
    <col min="69" max="69" width="1.85546875" style="94" customWidth="1"/>
    <col min="70" max="70" width="2.140625" style="94" customWidth="1"/>
    <col min="71" max="71" width="5.85546875" style="94" bestFit="1" customWidth="1"/>
    <col min="72" max="72" width="6.140625" style="94" customWidth="1"/>
    <col min="73" max="73" width="6.85546875" style="94" hidden="1" customWidth="1"/>
    <col min="74" max="74" width="5.85546875" style="94" hidden="1" customWidth="1"/>
    <col min="75" max="77" width="5.140625" style="94" hidden="1" customWidth="1"/>
    <col min="78" max="78" width="1.85546875" style="94" customWidth="1"/>
    <col min="79" max="79" width="2.140625" style="94" customWidth="1"/>
    <col min="80" max="80" width="5.85546875" style="94" bestFit="1" customWidth="1"/>
    <col min="81" max="81" width="6.140625" style="94" customWidth="1"/>
    <col min="82" max="82" width="6.85546875" style="94" hidden="1" customWidth="1"/>
    <col min="83" max="83" width="5.85546875" style="94" hidden="1" customWidth="1"/>
    <col min="84" max="86" width="5.140625" style="94" hidden="1" customWidth="1"/>
    <col min="87" max="87" width="1.85546875" style="94" customWidth="1"/>
    <col min="88" max="88" width="2.140625" style="94" customWidth="1"/>
    <col min="89" max="89" width="5.85546875" style="94" bestFit="1" customWidth="1"/>
    <col min="90" max="90" width="6.140625" style="94" customWidth="1"/>
    <col min="91" max="91" width="6.85546875" style="94" hidden="1" customWidth="1"/>
    <col min="92" max="92" width="5.85546875" style="94" hidden="1" customWidth="1"/>
    <col min="93" max="95" width="5.140625" style="94" hidden="1" customWidth="1"/>
    <col min="96" max="96" width="1.85546875" style="94" customWidth="1"/>
    <col min="97" max="97" width="2.140625" style="94" customWidth="1"/>
    <col min="98" max="98" width="5.85546875" style="94" bestFit="1" customWidth="1"/>
    <col min="99" max="99" width="6.140625" style="94" customWidth="1"/>
    <col min="100" max="100" width="6.85546875" style="94" hidden="1" customWidth="1"/>
    <col min="101" max="101" width="5.85546875" style="94" hidden="1" customWidth="1"/>
    <col min="102" max="104" width="5.140625" style="94" hidden="1" customWidth="1"/>
    <col min="105" max="105" width="1.85546875" style="94" customWidth="1"/>
    <col min="106" max="106" width="2.140625" style="94" customWidth="1"/>
    <col min="107" max="107" width="5.85546875" style="94" bestFit="1" customWidth="1"/>
    <col min="108" max="108" width="6.140625" style="94" customWidth="1"/>
    <col min="109" max="109" width="6.85546875" style="94" hidden="1" customWidth="1"/>
    <col min="110" max="110" width="5.85546875" style="94" hidden="1" customWidth="1"/>
    <col min="111" max="113" width="5.140625" style="94" hidden="1" customWidth="1"/>
    <col min="114" max="114" width="1.85546875" style="94" customWidth="1"/>
    <col min="115" max="115" width="2.140625" style="94" customWidth="1"/>
    <col min="116" max="116" width="5.85546875" style="94" bestFit="1" customWidth="1"/>
    <col min="117" max="117" width="6.140625" style="2" customWidth="1"/>
    <col min="118" max="118" width="6.85546875" style="2" hidden="1" customWidth="1"/>
    <col min="119" max="119" width="5.85546875" style="2" hidden="1" customWidth="1"/>
    <col min="120" max="120" width="5.140625" style="2" hidden="1" customWidth="1"/>
    <col min="121" max="121" width="6.140625" style="2" hidden="1" customWidth="1"/>
    <col min="122" max="122" width="5.140625" style="2" hidden="1" customWidth="1"/>
    <col min="123" max="123" width="1.85546875" style="2" customWidth="1"/>
    <col min="124" max="124" width="2.140625" style="2" customWidth="1"/>
    <col min="125" max="125" width="6.85546875" style="2" bestFit="1" customWidth="1"/>
    <col min="126" max="126" width="6.140625" style="2" customWidth="1"/>
    <col min="127" max="127" width="7.85546875" style="2" hidden="1" customWidth="1"/>
    <col min="128" max="128" width="5.85546875" style="2" hidden="1" customWidth="1"/>
    <col min="129" max="129" width="5.140625" style="2" hidden="1" customWidth="1"/>
    <col min="130" max="131" width="6.140625" style="2" hidden="1" customWidth="1"/>
    <col min="132" max="132" width="5.140625" style="2" hidden="1" customWidth="1"/>
    <col min="133" max="133" width="8.85546875" hidden="1" customWidth="1"/>
    <col min="134" max="134" width="4.140625" hidden="1" customWidth="1"/>
    <col min="135" max="135" width="6.140625" hidden="1" customWidth="1"/>
    <col min="136" max="136" width="5.140625" hidden="1" customWidth="1"/>
    <col min="137" max="137" width="7.42578125" hidden="1" customWidth="1"/>
    <col min="138" max="138" width="6.7109375" hidden="1" customWidth="1"/>
    <col min="139" max="139" width="6.140625" bestFit="1" customWidth="1"/>
  </cols>
  <sheetData>
    <row r="1" spans="1:139">
      <c r="C1" s="4"/>
      <c r="D1" s="4" t="s">
        <v>3</v>
      </c>
      <c r="E1" s="88" t="str">
        <f>vocabulaire!B32</f>
        <v>pnt</v>
      </c>
      <c r="G1" s="88"/>
      <c r="H1" s="90" t="s">
        <v>16</v>
      </c>
      <c r="I1" s="88" t="str">
        <f>$E1</f>
        <v>pnt</v>
      </c>
      <c r="J1" s="91" t="s">
        <v>16</v>
      </c>
      <c r="K1" s="90" t="s">
        <v>3</v>
      </c>
      <c r="L1" s="92" t="s">
        <v>11</v>
      </c>
      <c r="M1" s="92" t="s">
        <v>12</v>
      </c>
      <c r="N1" s="92" t="s">
        <v>13</v>
      </c>
      <c r="P1" s="88"/>
      <c r="Q1" s="90" t="s">
        <v>15</v>
      </c>
      <c r="R1" s="88" t="str">
        <f>$E1</f>
        <v>pnt</v>
      </c>
      <c r="S1" s="91" t="s">
        <v>15</v>
      </c>
      <c r="T1" s="90" t="s">
        <v>3</v>
      </c>
      <c r="U1" s="92" t="s">
        <v>11</v>
      </c>
      <c r="V1" s="92" t="s">
        <v>12</v>
      </c>
      <c r="W1" s="92" t="s">
        <v>13</v>
      </c>
      <c r="Y1" s="88"/>
      <c r="Z1" s="90" t="s">
        <v>14</v>
      </c>
      <c r="AA1" s="88" t="str">
        <f>$E1</f>
        <v>pnt</v>
      </c>
      <c r="AB1" s="91" t="s">
        <v>14</v>
      </c>
      <c r="AC1" s="90" t="s">
        <v>3</v>
      </c>
      <c r="AD1" s="92" t="s">
        <v>11</v>
      </c>
      <c r="AE1" s="92" t="s">
        <v>12</v>
      </c>
      <c r="AF1" s="92" t="s">
        <v>13</v>
      </c>
      <c r="AH1" s="88"/>
      <c r="AI1" s="90" t="s">
        <v>4</v>
      </c>
      <c r="AJ1" s="88" t="str">
        <f>$E1</f>
        <v>pnt</v>
      </c>
      <c r="AK1" s="91" t="s">
        <v>4</v>
      </c>
      <c r="AL1" s="90" t="s">
        <v>3</v>
      </c>
      <c r="AM1" s="92" t="s">
        <v>11</v>
      </c>
      <c r="AN1" s="92" t="s">
        <v>12</v>
      </c>
      <c r="AO1" s="92" t="s">
        <v>13</v>
      </c>
      <c r="AP1" s="90"/>
      <c r="AQ1" s="88"/>
      <c r="AR1" s="90" t="s">
        <v>17</v>
      </c>
      <c r="AS1" s="88" t="str">
        <f>$E1</f>
        <v>pnt</v>
      </c>
      <c r="AT1" s="91" t="s">
        <v>17</v>
      </c>
      <c r="AU1" s="90" t="s">
        <v>3</v>
      </c>
      <c r="AV1" s="92" t="s">
        <v>11</v>
      </c>
      <c r="AW1" s="92" t="s">
        <v>12</v>
      </c>
      <c r="AX1" s="92" t="s">
        <v>13</v>
      </c>
      <c r="AY1" s="90"/>
      <c r="AZ1" s="88"/>
      <c r="BA1" s="90" t="s">
        <v>18</v>
      </c>
      <c r="BB1" s="88" t="str">
        <f>$E1</f>
        <v>pnt</v>
      </c>
      <c r="BC1" s="91" t="s">
        <v>18</v>
      </c>
      <c r="BD1" s="90" t="s">
        <v>3</v>
      </c>
      <c r="BE1" s="92" t="s">
        <v>11</v>
      </c>
      <c r="BF1" s="92" t="s">
        <v>12</v>
      </c>
      <c r="BG1" s="92" t="s">
        <v>13</v>
      </c>
      <c r="BH1" s="90"/>
      <c r="BI1" s="88"/>
      <c r="BJ1" s="90" t="s">
        <v>19</v>
      </c>
      <c r="BK1" s="88" t="str">
        <f>$E1</f>
        <v>pnt</v>
      </c>
      <c r="BL1" s="91" t="s">
        <v>19</v>
      </c>
      <c r="BM1" s="90" t="s">
        <v>3</v>
      </c>
      <c r="BN1" s="92" t="s">
        <v>11</v>
      </c>
      <c r="BO1" s="92" t="s">
        <v>12</v>
      </c>
      <c r="BP1" s="92" t="s">
        <v>13</v>
      </c>
      <c r="BQ1" s="90"/>
      <c r="BR1" s="88"/>
      <c r="BS1" s="90" t="s">
        <v>20</v>
      </c>
      <c r="BT1" s="88" t="str">
        <f>$E1</f>
        <v>pnt</v>
      </c>
      <c r="BU1" s="91" t="s">
        <v>20</v>
      </c>
      <c r="BV1" s="90" t="s">
        <v>3</v>
      </c>
      <c r="BW1" s="92" t="s">
        <v>11</v>
      </c>
      <c r="BX1" s="92" t="s">
        <v>12</v>
      </c>
      <c r="BY1" s="92" t="s">
        <v>13</v>
      </c>
      <c r="BZ1" s="90"/>
      <c r="CA1" s="88"/>
      <c r="CB1" s="90" t="s">
        <v>21</v>
      </c>
      <c r="CC1" s="88" t="str">
        <f>$E1</f>
        <v>pnt</v>
      </c>
      <c r="CD1" s="91" t="s">
        <v>21</v>
      </c>
      <c r="CE1" s="90" t="s">
        <v>3</v>
      </c>
      <c r="CF1" s="92" t="s">
        <v>11</v>
      </c>
      <c r="CG1" s="92" t="s">
        <v>12</v>
      </c>
      <c r="CH1" s="92" t="s">
        <v>13</v>
      </c>
      <c r="CI1" s="90"/>
      <c r="CJ1" s="88"/>
      <c r="CK1" s="90" t="s">
        <v>22</v>
      </c>
      <c r="CL1" s="88" t="str">
        <f>$E1</f>
        <v>pnt</v>
      </c>
      <c r="CM1" s="91" t="s">
        <v>22</v>
      </c>
      <c r="CN1" s="90" t="s">
        <v>3</v>
      </c>
      <c r="CO1" s="92" t="s">
        <v>11</v>
      </c>
      <c r="CP1" s="92" t="s">
        <v>12</v>
      </c>
      <c r="CQ1" s="92" t="s">
        <v>13</v>
      </c>
      <c r="CR1" s="90"/>
      <c r="CS1" s="88"/>
      <c r="CT1" s="90" t="s">
        <v>26</v>
      </c>
      <c r="CU1" s="88" t="str">
        <f>$E1</f>
        <v>pnt</v>
      </c>
      <c r="CV1" s="91" t="s">
        <v>26</v>
      </c>
      <c r="CW1" s="90" t="s">
        <v>3</v>
      </c>
      <c r="CX1" s="92" t="s">
        <v>11</v>
      </c>
      <c r="CY1" s="92" t="s">
        <v>12</v>
      </c>
      <c r="CZ1" s="92" t="s">
        <v>13</v>
      </c>
      <c r="DA1" s="90"/>
      <c r="DB1" s="88"/>
      <c r="DC1" s="90" t="s">
        <v>27</v>
      </c>
      <c r="DD1" s="88" t="str">
        <f>$E1</f>
        <v>pnt</v>
      </c>
      <c r="DE1" s="91" t="s">
        <v>27</v>
      </c>
      <c r="DF1" s="90" t="s">
        <v>3</v>
      </c>
      <c r="DG1" s="92" t="s">
        <v>11</v>
      </c>
      <c r="DH1" s="92" t="s">
        <v>12</v>
      </c>
      <c r="DI1" s="92" t="s">
        <v>13</v>
      </c>
      <c r="DJ1" s="90"/>
      <c r="DK1" s="88"/>
      <c r="DL1" s="90" t="s">
        <v>24</v>
      </c>
      <c r="DM1" s="7" t="str">
        <f>$E1</f>
        <v>pnt</v>
      </c>
      <c r="DN1" s="5" t="s">
        <v>24</v>
      </c>
      <c r="DO1" s="4" t="s">
        <v>3</v>
      </c>
      <c r="DP1" t="s">
        <v>11</v>
      </c>
      <c r="DQ1" t="s">
        <v>12</v>
      </c>
      <c r="DR1" t="s">
        <v>13</v>
      </c>
      <c r="DS1" s="4"/>
      <c r="DT1" s="7"/>
      <c r="DU1" s="4" t="s">
        <v>25</v>
      </c>
      <c r="DV1" s="7" t="str">
        <f>$E1</f>
        <v>pnt</v>
      </c>
      <c r="DW1" s="5" t="s">
        <v>25</v>
      </c>
      <c r="DX1" s="4" t="s">
        <v>3</v>
      </c>
      <c r="DY1" t="s">
        <v>11</v>
      </c>
      <c r="DZ1" t="s">
        <v>12</v>
      </c>
      <c r="EA1" t="s">
        <v>13</v>
      </c>
      <c r="EB1"/>
      <c r="EC1" t="s">
        <v>0</v>
      </c>
      <c r="ED1" t="s">
        <v>1</v>
      </c>
      <c r="EE1" t="s">
        <v>2</v>
      </c>
      <c r="EF1" t="s">
        <v>5</v>
      </c>
      <c r="EG1" t="s">
        <v>6</v>
      </c>
      <c r="EH1" t="s">
        <v>7</v>
      </c>
    </row>
    <row r="2" spans="1:139" ht="12.75" thickBot="1">
      <c r="E2" s="88" t="s">
        <v>10</v>
      </c>
      <c r="G2" s="93"/>
      <c r="H2" s="94"/>
      <c r="I2" s="93"/>
      <c r="J2" s="95" t="s">
        <v>9</v>
      </c>
      <c r="K2" s="94"/>
      <c r="L2" s="92"/>
      <c r="M2" s="92"/>
      <c r="N2" s="92"/>
      <c r="P2" s="93"/>
      <c r="Q2" s="94"/>
      <c r="R2" s="93"/>
      <c r="S2" s="95" t="s">
        <v>9</v>
      </c>
      <c r="T2" s="94"/>
      <c r="U2" s="92"/>
      <c r="V2" s="92"/>
      <c r="W2" s="92"/>
      <c r="Y2" s="93"/>
      <c r="Z2" s="94"/>
      <c r="AA2" s="93"/>
      <c r="AB2" s="95" t="s">
        <v>9</v>
      </c>
      <c r="AC2" s="94"/>
      <c r="AD2" s="92"/>
      <c r="AE2" s="92"/>
      <c r="AF2" s="92"/>
      <c r="AK2" s="95" t="s">
        <v>9</v>
      </c>
      <c r="AQ2" s="93"/>
      <c r="AS2" s="93"/>
      <c r="AT2" s="95" t="s">
        <v>9</v>
      </c>
      <c r="AV2" s="92"/>
      <c r="AW2" s="92"/>
      <c r="AX2" s="92"/>
      <c r="AZ2" s="93"/>
      <c r="BB2" s="93"/>
      <c r="BC2" s="95" t="s">
        <v>9</v>
      </c>
      <c r="BE2" s="92"/>
      <c r="BF2" s="92"/>
      <c r="BG2" s="92"/>
      <c r="BI2" s="93"/>
      <c r="BK2" s="93"/>
      <c r="BL2" s="95" t="s">
        <v>9</v>
      </c>
      <c r="BN2" s="92"/>
      <c r="BO2" s="92"/>
      <c r="BP2" s="92"/>
      <c r="BR2" s="93"/>
      <c r="BT2" s="93"/>
      <c r="BU2" s="95" t="s">
        <v>9</v>
      </c>
      <c r="BW2" s="92"/>
      <c r="BX2" s="92"/>
      <c r="BY2" s="92"/>
      <c r="CA2" s="93"/>
      <c r="CC2" s="93"/>
      <c r="CD2" s="95" t="s">
        <v>9</v>
      </c>
      <c r="CF2" s="92"/>
      <c r="CG2" s="92"/>
      <c r="CH2" s="92"/>
      <c r="CJ2" s="93"/>
      <c r="CL2" s="93"/>
      <c r="CM2" s="95" t="s">
        <v>9</v>
      </c>
      <c r="CO2" s="92"/>
      <c r="CP2" s="92"/>
      <c r="CQ2" s="92"/>
      <c r="CS2" s="93"/>
      <c r="CU2" s="93"/>
      <c r="CV2" s="95" t="s">
        <v>9</v>
      </c>
      <c r="CX2" s="92"/>
      <c r="CY2" s="92"/>
      <c r="CZ2" s="92"/>
      <c r="DB2" s="93"/>
      <c r="DD2" s="93"/>
      <c r="DE2" s="95" t="s">
        <v>9</v>
      </c>
      <c r="DG2" s="92"/>
      <c r="DH2" s="92"/>
      <c r="DI2" s="92"/>
      <c r="DK2" s="93"/>
      <c r="DM2" s="8"/>
      <c r="DN2" s="6" t="s">
        <v>9</v>
      </c>
      <c r="DP2"/>
      <c r="DQ2"/>
      <c r="DR2"/>
      <c r="DT2" s="8"/>
      <c r="DV2" s="8"/>
      <c r="DW2" s="6" t="s">
        <v>9</v>
      </c>
      <c r="DY2"/>
      <c r="DZ2"/>
      <c r="EA2"/>
      <c r="EB2"/>
    </row>
    <row r="3" spans="1:139">
      <c r="A3" s="1" t="str">
        <f>vocabulaire!B13</f>
        <v>60 hrd</v>
      </c>
      <c r="B3" s="12"/>
      <c r="C3" s="13">
        <v>8.66</v>
      </c>
      <c r="D3" s="2">
        <f>C3</f>
        <v>8.66</v>
      </c>
      <c r="E3" s="96">
        <f>EF3</f>
        <v>982</v>
      </c>
      <c r="G3" s="93"/>
      <c r="H3" s="94">
        <f>K3</f>
        <v>8.36</v>
      </c>
      <c r="I3" s="96">
        <f>L3</f>
        <v>1048</v>
      </c>
      <c r="J3" s="95">
        <f>Gradings!C109</f>
        <v>0.96440000000000003</v>
      </c>
      <c r="K3" s="94">
        <f>CEILING((J3*$D3),0.01)</f>
        <v>8.36</v>
      </c>
      <c r="L3" s="92">
        <f>FLOOR(($EC3*POWER(($ED3-K3),$EE3)),1)</f>
        <v>1048</v>
      </c>
      <c r="M3" s="92"/>
      <c r="N3" s="92"/>
      <c r="P3" s="93"/>
      <c r="Q3" s="94">
        <f>T3</f>
        <v>7.8500000000000005</v>
      </c>
      <c r="R3" s="96">
        <f>U3</f>
        <v>1164</v>
      </c>
      <c r="S3" s="95">
        <f>Gradings!D109</f>
        <v>0.90600000000000003</v>
      </c>
      <c r="T3" s="94">
        <f>CEILING((S3*$D3),0.01)</f>
        <v>7.8500000000000005</v>
      </c>
      <c r="U3" s="92">
        <f>FLOOR(($EC3*POWER(($ED3-T3),$EE3)),1)</f>
        <v>1164</v>
      </c>
      <c r="V3" s="92"/>
      <c r="W3" s="92"/>
      <c r="Y3" s="93"/>
      <c r="Z3" s="94">
        <f>AC3</f>
        <v>7.7700000000000005</v>
      </c>
      <c r="AA3" s="96">
        <f>AD3</f>
        <v>1183</v>
      </c>
      <c r="AB3" s="95">
        <f>Gradings!E109</f>
        <v>0.89649999999999996</v>
      </c>
      <c r="AC3" s="94">
        <f>CEILING((AB3*$D3),0.01)</f>
        <v>7.7700000000000005</v>
      </c>
      <c r="AD3" s="92">
        <f>FLOOR(($EC3*POWER(($ED3-AC3),$EE3)),1)</f>
        <v>1183</v>
      </c>
      <c r="AE3" s="92"/>
      <c r="AF3" s="92"/>
      <c r="AI3" s="94">
        <f>AL3</f>
        <v>7.47</v>
      </c>
      <c r="AJ3" s="96">
        <f>AM3</f>
        <v>1255</v>
      </c>
      <c r="AK3" s="95">
        <f>Gradings!F109</f>
        <v>0.86209999999999998</v>
      </c>
      <c r="AL3" s="94">
        <f>CEILING((AK3*$D3),0.01)</f>
        <v>7.47</v>
      </c>
      <c r="AM3" s="92">
        <f>FLOOR(($EC3*POWER(($ED3-AL3),$EE3)),1)</f>
        <v>1255</v>
      </c>
      <c r="AQ3" s="93"/>
      <c r="AR3" s="94">
        <f>AU3</f>
        <v>7.17</v>
      </c>
      <c r="AS3" s="96">
        <f>AV3</f>
        <v>1328</v>
      </c>
      <c r="AT3" s="95">
        <f>Gradings!G109</f>
        <v>0.82769999999999999</v>
      </c>
      <c r="AU3" s="94">
        <f>CEILING((AT3*$D3),0.01)</f>
        <v>7.17</v>
      </c>
      <c r="AV3" s="92">
        <f>FLOOR(($EC3*POWER(($ED3-AU3),$EE3)),1)</f>
        <v>1328</v>
      </c>
      <c r="AW3" s="92"/>
      <c r="AX3" s="92"/>
      <c r="AZ3" s="93"/>
      <c r="BA3" s="94">
        <f>BD3</f>
        <v>6.87</v>
      </c>
      <c r="BB3" s="96">
        <f>BE3</f>
        <v>1403</v>
      </c>
      <c r="BC3" s="95">
        <f>Gradings!H109</f>
        <v>0.7923</v>
      </c>
      <c r="BD3" s="94">
        <f>CEILING((BC3*$D3),0.01)</f>
        <v>6.87</v>
      </c>
      <c r="BE3" s="92">
        <f>FLOOR(($EC3*POWER(($ED3-BD3),$EE3)),1)</f>
        <v>1403</v>
      </c>
      <c r="BF3" s="92"/>
      <c r="BG3" s="92"/>
      <c r="BI3" s="93"/>
      <c r="BJ3" s="94">
        <f>BM3</f>
        <v>6.55</v>
      </c>
      <c r="BK3" s="96">
        <f>BN3</f>
        <v>1486</v>
      </c>
      <c r="BL3" s="95">
        <f>Gradings!I109</f>
        <v>0.75600000000000001</v>
      </c>
      <c r="BM3" s="94">
        <f>CEILING((BL3*$D3),0.01)</f>
        <v>6.55</v>
      </c>
      <c r="BN3" s="92">
        <f>FLOOR(($EC3*POWER(($ED3-BM3),$EE3)),1)</f>
        <v>1486</v>
      </c>
      <c r="BO3" s="92"/>
      <c r="BP3" s="92"/>
      <c r="BR3" s="93"/>
      <c r="BS3" s="94">
        <f>BV3</f>
        <v>6.23</v>
      </c>
      <c r="BT3" s="96">
        <f>BW3</f>
        <v>1571</v>
      </c>
      <c r="BU3" s="95">
        <f>Gradings!J109</f>
        <v>0.71840000000000004</v>
      </c>
      <c r="BV3" s="94">
        <f>CEILING((BU3*$D3),0.01)</f>
        <v>6.23</v>
      </c>
      <c r="BW3" s="92">
        <f>FLOOR(($EC3*POWER(($ED3-BV3),$EE3)),1)</f>
        <v>1571</v>
      </c>
      <c r="BX3" s="92"/>
      <c r="BY3" s="92"/>
      <c r="CA3" s="93"/>
      <c r="CB3" s="94">
        <f>CE3</f>
        <v>5.84</v>
      </c>
      <c r="CC3" s="96">
        <f>CF3</f>
        <v>1676</v>
      </c>
      <c r="CD3" s="95">
        <f>Gradings!K109</f>
        <v>0.67390000000000005</v>
      </c>
      <c r="CE3" s="94">
        <f>CEILING((CD3*$D3),0.01)</f>
        <v>5.84</v>
      </c>
      <c r="CF3" s="92">
        <f>FLOOR(($EC3*POWER(($ED3-CE3),$EE3)),1)</f>
        <v>1676</v>
      </c>
      <c r="CG3" s="92"/>
      <c r="CH3" s="92"/>
      <c r="CJ3" s="93"/>
      <c r="CK3" s="94">
        <f>CN3</f>
        <v>5.38</v>
      </c>
      <c r="CL3" s="96">
        <f>CO3</f>
        <v>1806</v>
      </c>
      <c r="CM3" s="95">
        <f>Gradings!L109</f>
        <v>0.62090000000000001</v>
      </c>
      <c r="CN3" s="94">
        <f>CEILING((CM3*$D3),0.01)</f>
        <v>5.38</v>
      </c>
      <c r="CO3" s="92">
        <f>FLOOR(($EC3*POWER(($ED3-CN3),$EE3)),1)</f>
        <v>1806</v>
      </c>
      <c r="CP3" s="92"/>
      <c r="CQ3" s="92"/>
      <c r="CS3" s="93"/>
      <c r="CT3" s="94">
        <f>CW3</f>
        <v>4.8100000000000005</v>
      </c>
      <c r="CU3" s="96">
        <f>CX3</f>
        <v>1971</v>
      </c>
      <c r="CV3" s="95">
        <f>Gradings!M109</f>
        <v>0.55489999999999995</v>
      </c>
      <c r="CW3" s="94">
        <f>CEILING((CV3*$D3),0.01)</f>
        <v>4.8100000000000005</v>
      </c>
      <c r="CX3" s="92">
        <f>FLOOR(($EC3*POWER(($ED3-CW3),$EE3)),1)</f>
        <v>1971</v>
      </c>
      <c r="CY3" s="92"/>
      <c r="CZ3" s="92"/>
      <c r="DB3" s="93"/>
      <c r="DC3" s="94">
        <f>DF3</f>
        <v>4.07</v>
      </c>
      <c r="DD3" s="96">
        <f>DG3</f>
        <v>2197</v>
      </c>
      <c r="DE3" s="95">
        <f>Gradings!N109</f>
        <v>0.46970000000000001</v>
      </c>
      <c r="DF3" s="94">
        <f>CEILING((DE3*$D3),0.01)</f>
        <v>4.07</v>
      </c>
      <c r="DG3" s="92">
        <f>FLOOR(($EC3*POWER(($ED3-DF3),$EE3)),1)</f>
        <v>2197</v>
      </c>
      <c r="DH3" s="92"/>
      <c r="DI3" s="92"/>
      <c r="DK3" s="93"/>
      <c r="DL3" s="94">
        <f>DO3</f>
        <v>3.1</v>
      </c>
      <c r="DM3" s="18">
        <f>DP3</f>
        <v>2509</v>
      </c>
      <c r="DN3" s="6">
        <f>Gradings!O109</f>
        <v>0.35720000000000002</v>
      </c>
      <c r="DO3" s="2">
        <f>CEILING((DN3*$D3),0.01)</f>
        <v>3.1</v>
      </c>
      <c r="DP3">
        <f>FLOOR(($EC3*POWER(($ED3-DO3),$EE3)),1)</f>
        <v>2509</v>
      </c>
      <c r="DQ3"/>
      <c r="DR3"/>
      <c r="DT3" s="8"/>
      <c r="DU3" s="2">
        <f>DX3</f>
        <v>2.1</v>
      </c>
      <c r="DV3" s="18">
        <f>DY3</f>
        <v>2850</v>
      </c>
      <c r="DW3" s="6">
        <f>Gradings!P109</f>
        <v>0.2417</v>
      </c>
      <c r="DX3" s="2">
        <f>CEILING((DW3*$D3),0.01)</f>
        <v>2.1</v>
      </c>
      <c r="DY3">
        <f>FLOOR(($EC3*POWER(($ED3-DX3),$EE3)),1)</f>
        <v>2850</v>
      </c>
      <c r="DZ3"/>
      <c r="EA3"/>
      <c r="EB3"/>
      <c r="EC3">
        <v>20.047899999999998</v>
      </c>
      <c r="ED3">
        <v>17</v>
      </c>
      <c r="EE3">
        <v>1.835</v>
      </c>
      <c r="EF3">
        <f>FLOOR((EC3*POWER((ED3-D3),EE3)),1)</f>
        <v>982</v>
      </c>
      <c r="EI3" t="str">
        <f>A3</f>
        <v>60 hrd</v>
      </c>
    </row>
    <row r="4" spans="1:139">
      <c r="A4" s="1" t="str">
        <f>vocabulaire!B18</f>
        <v>hoog</v>
      </c>
      <c r="B4" s="14"/>
      <c r="C4" s="15">
        <v>1.83</v>
      </c>
      <c r="E4" s="96">
        <f>EG4</f>
        <v>1016</v>
      </c>
      <c r="G4" s="93"/>
      <c r="H4" s="94">
        <f>FLOOR((J4*$C4),0.01)</f>
        <v>1.92</v>
      </c>
      <c r="I4" s="96">
        <f>M4</f>
        <v>1132</v>
      </c>
      <c r="J4" s="95">
        <f>Gradings!C110</f>
        <v>1.0511999999999999</v>
      </c>
      <c r="K4" s="94"/>
      <c r="L4" s="92"/>
      <c r="M4" s="92">
        <f>FLOOR(($EC4*POWER((H4*100-$ED4),$EE4)),1)</f>
        <v>1132</v>
      </c>
      <c r="N4" s="92"/>
      <c r="P4" s="93"/>
      <c r="Q4" s="94">
        <f>FLOOR((S4*$C4),0.01)</f>
        <v>2.0100000000000002</v>
      </c>
      <c r="R4" s="96">
        <f>V4</f>
        <v>1251</v>
      </c>
      <c r="S4" s="95">
        <f>Gradings!D110</f>
        <v>1.1035999999999999</v>
      </c>
      <c r="T4" s="94"/>
      <c r="U4" s="92"/>
      <c r="V4" s="92">
        <f>FLOOR(($EC4*POWER((Q4*100-$ED4),$EE4)),1)</f>
        <v>1251</v>
      </c>
      <c r="W4" s="92"/>
      <c r="Y4" s="93"/>
      <c r="Z4" s="94">
        <f>FLOOR((AB4*$C4),0.01)</f>
        <v>2.12</v>
      </c>
      <c r="AA4" s="96">
        <f>AE4</f>
        <v>1400</v>
      </c>
      <c r="AB4" s="95">
        <f>Gradings!E110</f>
        <v>1.1614</v>
      </c>
      <c r="AC4" s="94"/>
      <c r="AD4" s="92"/>
      <c r="AE4" s="92">
        <f>FLOOR(($EC4*POWER((Z4*100-$ED4),$EE4)),1)</f>
        <v>1400</v>
      </c>
      <c r="AF4" s="92"/>
      <c r="AI4" s="94">
        <f>FLOOR((AK4*$C4),0.01)</f>
        <v>2.2400000000000002</v>
      </c>
      <c r="AJ4" s="96">
        <f>AN4</f>
        <v>1568</v>
      </c>
      <c r="AK4" s="95">
        <f>Gradings!F110</f>
        <v>1.2256</v>
      </c>
      <c r="AN4" s="92">
        <f>FLOOR(($EC4*POWER((AI4*100-$ED4),$EE4)),1)</f>
        <v>1568</v>
      </c>
      <c r="AQ4" s="93"/>
      <c r="AR4" s="94">
        <f>FLOOR((AT4*$C4),0.01)</f>
        <v>2.37</v>
      </c>
      <c r="AS4" s="96">
        <f>AW4</f>
        <v>1755</v>
      </c>
      <c r="AT4" s="95">
        <f>Gradings!G110</f>
        <v>1.2972999999999999</v>
      </c>
      <c r="AV4" s="92"/>
      <c r="AW4" s="92">
        <f>FLOOR(($EC4*POWER((AR4*100-$ED4),$EE4)),1)</f>
        <v>1755</v>
      </c>
      <c r="AX4" s="92"/>
      <c r="AZ4" s="93"/>
      <c r="BA4" s="94">
        <f>FLOOR((BC4*$C4),0.01)</f>
        <v>2.52</v>
      </c>
      <c r="BB4" s="96">
        <f>BF4</f>
        <v>1978</v>
      </c>
      <c r="BC4" s="95">
        <f>Gradings!H110</f>
        <v>1.3778999999999999</v>
      </c>
      <c r="BE4" s="92"/>
      <c r="BF4" s="92">
        <f>FLOOR(($EC4*POWER((BA4*100-$ED4),$EE4)),1)</f>
        <v>1978</v>
      </c>
      <c r="BG4" s="92"/>
      <c r="BI4" s="93"/>
      <c r="BJ4" s="94">
        <f>FLOOR((BL4*$C4),0.01)</f>
        <v>2.69</v>
      </c>
      <c r="BK4" s="96">
        <f>BO4</f>
        <v>2238</v>
      </c>
      <c r="BL4" s="95">
        <f>Gradings!I110</f>
        <v>1.4708000000000001</v>
      </c>
      <c r="BN4" s="92"/>
      <c r="BO4" s="92">
        <f>FLOOR(($EC4*POWER((BJ4*100-$ED4),$EE4)),1)</f>
        <v>2238</v>
      </c>
      <c r="BP4" s="92"/>
      <c r="BR4" s="93"/>
      <c r="BS4" s="94">
        <f>FLOOR((BU4*$C4),0.01)</f>
        <v>2.89</v>
      </c>
      <c r="BT4" s="96">
        <f>BX4</f>
        <v>2555</v>
      </c>
      <c r="BU4" s="95">
        <f>Gradings!J110</f>
        <v>1.5794999999999999</v>
      </c>
      <c r="BW4" s="92"/>
      <c r="BX4" s="92">
        <f>FLOOR(($EC4*POWER((BS4*100-$ED4),$EE4)),1)</f>
        <v>2555</v>
      </c>
      <c r="BY4" s="92"/>
      <c r="CA4" s="93"/>
      <c r="CB4" s="94">
        <f>FLOOR((CD4*$C4),0.01)</f>
        <v>3.12</v>
      </c>
      <c r="CC4" s="96">
        <f>CG4</f>
        <v>2932</v>
      </c>
      <c r="CD4" s="95">
        <f>Gradings!K110</f>
        <v>1.7094</v>
      </c>
      <c r="CF4" s="92"/>
      <c r="CG4" s="92">
        <f>FLOOR(($EC4*POWER((CB4*100-$ED4),$EE4)),1)</f>
        <v>2932</v>
      </c>
      <c r="CH4" s="92"/>
      <c r="CJ4" s="93"/>
      <c r="CK4" s="94">
        <f>FLOOR((CM4*$C4),0.01)</f>
        <v>3.41</v>
      </c>
      <c r="CL4" s="96">
        <f>CP4</f>
        <v>3426</v>
      </c>
      <c r="CM4" s="95">
        <f>Gradings!L110</f>
        <v>1.8681000000000001</v>
      </c>
      <c r="CO4" s="92"/>
      <c r="CP4" s="92">
        <f>FLOOR(($EC4*POWER((CK4*100-$ED4),$EE4)),1)</f>
        <v>3426</v>
      </c>
      <c r="CQ4" s="92"/>
      <c r="CS4" s="93"/>
      <c r="CT4" s="94">
        <f>FLOOR((CV4*$C4),0.01)</f>
        <v>3.7800000000000002</v>
      </c>
      <c r="CU4" s="96">
        <f>CY4</f>
        <v>4083</v>
      </c>
      <c r="CV4" s="95">
        <f>Gradings!M110</f>
        <v>2.0672999999999999</v>
      </c>
      <c r="CX4" s="92"/>
      <c r="CY4" s="92">
        <f>FLOOR(($EC4*POWER((CT4*100-$ED4),$EE4)),1)</f>
        <v>4083</v>
      </c>
      <c r="CZ4" s="92"/>
      <c r="DB4" s="93"/>
      <c r="DC4" s="94">
        <f>FLOOR((DE4*$C4),0.01)</f>
        <v>4.25</v>
      </c>
      <c r="DD4" s="96">
        <f>DH4</f>
        <v>4959</v>
      </c>
      <c r="DE4" s="95">
        <f>Gradings!N110</f>
        <v>2.3260999999999998</v>
      </c>
      <c r="DG4" s="92"/>
      <c r="DH4" s="92">
        <f>FLOOR(($EC4*POWER((DC4*100-$ED4),$EE4)),1)</f>
        <v>4959</v>
      </c>
      <c r="DI4" s="92"/>
      <c r="DK4" s="93"/>
      <c r="DL4" s="94">
        <f>FLOOR((DN4*$C4),0.01)</f>
        <v>4.8899999999999997</v>
      </c>
      <c r="DM4" s="18">
        <f>DQ4</f>
        <v>6219</v>
      </c>
      <c r="DN4" s="6">
        <f>Gradings!O110</f>
        <v>2.6766000000000001</v>
      </c>
      <c r="DP4"/>
      <c r="DQ4">
        <f>FLOOR(($EC4*POWER((DL4*100-$ED4),$EE4)),1)</f>
        <v>6219</v>
      </c>
      <c r="DR4"/>
      <c r="DT4" s="8"/>
      <c r="DU4" s="2">
        <f>FLOOR((DW4*$C4),0.01)</f>
        <v>5.8500000000000005</v>
      </c>
      <c r="DV4" s="18">
        <f>DZ4</f>
        <v>8238</v>
      </c>
      <c r="DW4" s="6">
        <f>Gradings!P110</f>
        <v>3.2</v>
      </c>
      <c r="DY4"/>
      <c r="DZ4">
        <f>FLOOR(($EC4*POWER((DU4*100-$ED4),$EE4)),1)</f>
        <v>8238</v>
      </c>
      <c r="EA4"/>
      <c r="EB4"/>
      <c r="EC4">
        <v>1.8452299999999999</v>
      </c>
      <c r="ED4">
        <v>75</v>
      </c>
      <c r="EE4">
        <v>1.3480000000000001</v>
      </c>
      <c r="EG4">
        <f>FLOOR((EC4*POWER((C4*100-ED4),EE4)),1)</f>
        <v>1016</v>
      </c>
      <c r="EI4" t="str">
        <f>A4</f>
        <v>hoog</v>
      </c>
    </row>
    <row r="5" spans="1:139">
      <c r="A5" s="1" t="str">
        <f>vocabulaire!B22</f>
        <v>kogel</v>
      </c>
      <c r="B5" s="14"/>
      <c r="C5" s="15">
        <v>12.25</v>
      </c>
      <c r="E5" s="96">
        <f>EH5</f>
        <v>678</v>
      </c>
      <c r="G5" s="93"/>
      <c r="H5" s="94">
        <f>FLOOR((J5*$C5),0.01)</f>
        <v>12.700000000000001</v>
      </c>
      <c r="I5" s="96">
        <f>N5</f>
        <v>707</v>
      </c>
      <c r="J5" s="95">
        <f>Gradings!C111</f>
        <v>1.0367999999999999</v>
      </c>
      <c r="K5" s="94"/>
      <c r="L5" s="92"/>
      <c r="M5" s="92"/>
      <c r="N5" s="92">
        <f>FLOOR(($EC5*POWER((H5-$ED5),$EE5)),1)</f>
        <v>707</v>
      </c>
      <c r="P5" s="93"/>
      <c r="Q5" s="94">
        <f>FLOOR((S5*$C5),0.01)</f>
        <v>13.59</v>
      </c>
      <c r="R5" s="96">
        <f>W5</f>
        <v>767</v>
      </c>
      <c r="S5" s="95">
        <f>Gradings!D111</f>
        <v>1.1100000000000001</v>
      </c>
      <c r="T5" s="94"/>
      <c r="U5" s="92"/>
      <c r="V5" s="92"/>
      <c r="W5" s="92">
        <f>FLOOR(($EC5*POWER((Q5-$ED5),$EE5)),1)</f>
        <v>767</v>
      </c>
      <c r="Y5" s="93"/>
      <c r="Z5" s="94">
        <f>FLOOR((AB5*$C5),0.01)</f>
        <v>14.63</v>
      </c>
      <c r="AA5" s="96">
        <f>AF5</f>
        <v>836</v>
      </c>
      <c r="AB5" s="95">
        <f>Gradings!E111</f>
        <v>1.1942999999999999</v>
      </c>
      <c r="AC5" s="94"/>
      <c r="AD5" s="92"/>
      <c r="AE5" s="92"/>
      <c r="AF5" s="92">
        <f>FLOOR(($EC5*POWER((Z5-$ED5),$EE5)),1)</f>
        <v>836</v>
      </c>
      <c r="AI5" s="94">
        <f>FLOOR((AK5*$C5),0.01)</f>
        <v>15.44</v>
      </c>
      <c r="AJ5" s="96">
        <f>AO5</f>
        <v>890</v>
      </c>
      <c r="AK5" s="95">
        <f>Gradings!F111</f>
        <v>1.2606999999999999</v>
      </c>
      <c r="AO5" s="92">
        <f>FLOOR(($EC5*POWER((AI5-$ED5),$EE5)),1)</f>
        <v>890</v>
      </c>
      <c r="AQ5" s="93"/>
      <c r="AR5" s="94">
        <f>FLOOR((AT5*$C5),0.01)</f>
        <v>16.78</v>
      </c>
      <c r="AS5" s="96">
        <f>AX5</f>
        <v>981</v>
      </c>
      <c r="AT5" s="95">
        <f>Gradings!G111</f>
        <v>1.3706</v>
      </c>
      <c r="AV5" s="92"/>
      <c r="AW5" s="92"/>
      <c r="AX5" s="92">
        <f>FLOOR(($EC5*POWER((AR5-$ED5),$EE5)),1)</f>
        <v>981</v>
      </c>
      <c r="AZ5" s="93"/>
      <c r="BA5" s="94">
        <f>FLOOR((BC5*$C5),0.01)</f>
        <v>18.39</v>
      </c>
      <c r="BB5" s="96">
        <f>BG5</f>
        <v>1089</v>
      </c>
      <c r="BC5" s="95">
        <f>Gradings!H111</f>
        <v>1.5015000000000001</v>
      </c>
      <c r="BE5" s="92"/>
      <c r="BF5" s="92"/>
      <c r="BG5" s="92">
        <f>FLOOR(($EC5*POWER((BA5-$ED5),$EE5)),1)</f>
        <v>1089</v>
      </c>
      <c r="BI5" s="93"/>
      <c r="BJ5" s="94">
        <f>FLOOR((BL5*$C5),0.01)</f>
        <v>20.330000000000002</v>
      </c>
      <c r="BK5" s="96">
        <f>BP5</f>
        <v>1221</v>
      </c>
      <c r="BL5" s="95">
        <f>Gradings!I111</f>
        <v>1.66</v>
      </c>
      <c r="BN5" s="92"/>
      <c r="BO5" s="92"/>
      <c r="BP5" s="92">
        <f>FLOOR(($EC5*POWER((BJ5-$ED5),$EE5)),1)</f>
        <v>1221</v>
      </c>
      <c r="BR5" s="93"/>
      <c r="BS5" s="94">
        <f>FLOOR((BU5*$C5),0.01)</f>
        <v>22.73</v>
      </c>
      <c r="BT5" s="96">
        <f>BY5</f>
        <v>1385</v>
      </c>
      <c r="BU5" s="95">
        <f>Gradings!J111</f>
        <v>1.8559000000000001</v>
      </c>
      <c r="BW5" s="92"/>
      <c r="BX5" s="92"/>
      <c r="BY5" s="92">
        <f>FLOOR(($EC5*POWER((BS5-$ED5),$EE5)),1)</f>
        <v>1385</v>
      </c>
      <c r="CA5" s="93"/>
      <c r="CB5" s="94">
        <f>FLOOR((CD5*$C5),0.01)</f>
        <v>22.44</v>
      </c>
      <c r="CC5" s="96">
        <f>CH5</f>
        <v>1365</v>
      </c>
      <c r="CD5" s="95">
        <f>Gradings!K111</f>
        <v>1.8324</v>
      </c>
      <c r="CF5" s="92"/>
      <c r="CG5" s="92"/>
      <c r="CH5" s="92">
        <f>FLOOR(($EC5*POWER((CB5-$ED5),$EE5)),1)</f>
        <v>1365</v>
      </c>
      <c r="CJ5" s="93"/>
      <c r="CK5" s="94">
        <f>FLOOR((CM5*$C5),0.01)</f>
        <v>25.400000000000002</v>
      </c>
      <c r="CL5" s="96">
        <f>CQ5</f>
        <v>1569</v>
      </c>
      <c r="CM5" s="95">
        <f>Gradings!L111</f>
        <v>2.0741999999999998</v>
      </c>
      <c r="CO5" s="92"/>
      <c r="CP5" s="92"/>
      <c r="CQ5" s="92">
        <f>FLOOR(($EC5*POWER((CK5-$ED5),$EE5)),1)</f>
        <v>1569</v>
      </c>
      <c r="CS5" s="93"/>
      <c r="CT5" s="94">
        <f>FLOOR((CV5*$C5),0.01)</f>
        <v>29.27</v>
      </c>
      <c r="CU5" s="96">
        <f>CZ5</f>
        <v>1836</v>
      </c>
      <c r="CV5" s="95">
        <f>Gradings!M111</f>
        <v>2.3894000000000002</v>
      </c>
      <c r="CX5" s="92"/>
      <c r="CY5" s="92"/>
      <c r="CZ5" s="92">
        <f>FLOOR(($EC5*POWER((CT5-$ED5),$EE5)),1)</f>
        <v>1836</v>
      </c>
      <c r="DB5" s="93"/>
      <c r="DC5" s="94">
        <f>FLOOR((DE5*$C5),0.01)</f>
        <v>34.51</v>
      </c>
      <c r="DD5" s="96">
        <f>DI5</f>
        <v>2202</v>
      </c>
      <c r="DE5" s="95">
        <f>Gradings!N111</f>
        <v>2.8176000000000001</v>
      </c>
      <c r="DG5" s="92"/>
      <c r="DH5" s="92"/>
      <c r="DI5" s="92">
        <f>FLOOR(($EC5*POWER((DC5-$ED5),$EE5)),1)</f>
        <v>2202</v>
      </c>
      <c r="DK5" s="93"/>
      <c r="DL5" s="94">
        <f>FLOOR((DN5*$C5),0.01)</f>
        <v>42.050000000000004</v>
      </c>
      <c r="DM5" s="18">
        <f>DR5</f>
        <v>2733</v>
      </c>
      <c r="DN5" s="6">
        <f>Gradings!O111</f>
        <v>3.4327999999999999</v>
      </c>
      <c r="DP5"/>
      <c r="DQ5"/>
      <c r="DR5">
        <f>FLOOR(($EC5*POWER((DL5-$ED5),$EE5)),1)</f>
        <v>2733</v>
      </c>
      <c r="DT5" s="8"/>
      <c r="DU5" s="2">
        <f>FLOOR((DW5*$C5),0.01)</f>
        <v>53.79</v>
      </c>
      <c r="DV5" s="18">
        <f>EA5</f>
        <v>3570</v>
      </c>
      <c r="DW5" s="6">
        <f>Gradings!P111</f>
        <v>4.3917000000000002</v>
      </c>
      <c r="DY5"/>
      <c r="DZ5"/>
      <c r="EA5">
        <f>FLOOR(($EC5*POWER((DU5-$ED5),$EE5)),1)</f>
        <v>3570</v>
      </c>
      <c r="EB5"/>
      <c r="EC5">
        <v>56.021099999999997</v>
      </c>
      <c r="ED5">
        <v>1.5</v>
      </c>
      <c r="EE5">
        <v>1.05</v>
      </c>
      <c r="EH5">
        <f>FLOOR((EC5*POWER((C5-ED5),EE5)),1)</f>
        <v>678</v>
      </c>
      <c r="EI5" t="str">
        <f>A5</f>
        <v>kogel</v>
      </c>
    </row>
    <row r="6" spans="1:139">
      <c r="A6" s="1" t="str">
        <f>vocabulaire!B20</f>
        <v>ver</v>
      </c>
      <c r="B6" s="14"/>
      <c r="C6" s="15">
        <v>6.2</v>
      </c>
      <c r="E6" s="96">
        <f>EG6</f>
        <v>912</v>
      </c>
      <c r="G6" s="93"/>
      <c r="H6" s="94">
        <f>FLOOR((J6*$C6),0.01)</f>
        <v>6.51</v>
      </c>
      <c r="I6" s="96">
        <f>M6</f>
        <v>1010</v>
      </c>
      <c r="J6" s="95">
        <f>Gradings!C112</f>
        <v>1.05</v>
      </c>
      <c r="K6" s="94"/>
      <c r="L6" s="92"/>
      <c r="M6" s="92">
        <f>FLOOR(($EC6*POWER((H6*100-$ED6),$EE6)),1)</f>
        <v>1010</v>
      </c>
      <c r="N6" s="92"/>
      <c r="P6" s="93"/>
      <c r="Q6" s="94">
        <f>FLOOR((S6*$C6),0.01)</f>
        <v>6.88</v>
      </c>
      <c r="R6" s="96">
        <f>V6</f>
        <v>1132</v>
      </c>
      <c r="S6" s="95">
        <f>Gradings!D112</f>
        <v>1.1101000000000001</v>
      </c>
      <c r="T6" s="94"/>
      <c r="U6" s="92"/>
      <c r="V6" s="92">
        <f>FLOOR(($EC6*POWER((Q6*100-$ED6),$EE6)),1)</f>
        <v>1132</v>
      </c>
      <c r="W6" s="92"/>
      <c r="Y6" s="93"/>
      <c r="Z6" s="94">
        <f>FLOOR((AB6*$C6),0.01)</f>
        <v>7.3</v>
      </c>
      <c r="AA6" s="96">
        <f>AE6</f>
        <v>1275</v>
      </c>
      <c r="AB6" s="95">
        <f>Gradings!E112</f>
        <v>1.1776</v>
      </c>
      <c r="AC6" s="94"/>
      <c r="AD6" s="92"/>
      <c r="AE6" s="92">
        <f>FLOOR(($EC6*POWER((Z6*100-$ED6),$EE6)),1)</f>
        <v>1275</v>
      </c>
      <c r="AF6" s="92"/>
      <c r="AI6" s="94">
        <f>FLOOR((AK6*$C6),0.01)</f>
        <v>7.7700000000000005</v>
      </c>
      <c r="AJ6" s="96">
        <f>AN6</f>
        <v>1440</v>
      </c>
      <c r="AK6" s="95">
        <f>Gradings!F112</f>
        <v>1.2538</v>
      </c>
      <c r="AN6" s="92">
        <f>FLOOR(($EC6*POWER((AI6*100-$ED6),$EE6)),1)</f>
        <v>1440</v>
      </c>
      <c r="AQ6" s="93"/>
      <c r="AR6" s="94">
        <f>FLOOR((AT6*$C6),0.01)</f>
        <v>8.31</v>
      </c>
      <c r="AS6" s="96">
        <f>AW6</f>
        <v>1637</v>
      </c>
      <c r="AT6" s="95">
        <f>Gradings!G112</f>
        <v>1.3405</v>
      </c>
      <c r="AV6" s="92"/>
      <c r="AW6" s="92">
        <f>FLOOR(($EC6*POWER((AR6*100-$ED6),$EE6)),1)</f>
        <v>1637</v>
      </c>
      <c r="AX6" s="92"/>
      <c r="AZ6" s="93"/>
      <c r="BA6" s="94">
        <f>FLOOR((BC6*$C6),0.01)</f>
        <v>8.92</v>
      </c>
      <c r="BB6" s="96">
        <f>BF6</f>
        <v>1869</v>
      </c>
      <c r="BC6" s="95">
        <f>Gradings!H112</f>
        <v>1.44</v>
      </c>
      <c r="BE6" s="92"/>
      <c r="BF6" s="92">
        <f>FLOOR(($EC6*POWER((BA6*100-$ED6),$EE6)),1)</f>
        <v>1869</v>
      </c>
      <c r="BG6" s="92"/>
      <c r="BI6" s="93"/>
      <c r="BJ6" s="94">
        <f>FLOOR((BL6*$C6),0.01)</f>
        <v>9.64</v>
      </c>
      <c r="BK6" s="96">
        <f>BO6</f>
        <v>2153</v>
      </c>
      <c r="BL6" s="95">
        <f>Gradings!I112</f>
        <v>1.5557000000000001</v>
      </c>
      <c r="BN6" s="92"/>
      <c r="BO6" s="92">
        <f>FLOOR(($EC6*POWER((BJ6*100-$ED6),$EE6)),1)</f>
        <v>2153</v>
      </c>
      <c r="BP6" s="92"/>
      <c r="BR6" s="93"/>
      <c r="BS6" s="94">
        <f>FLOOR((BU6*$C6),0.01)</f>
        <v>10.5</v>
      </c>
      <c r="BT6" s="96">
        <f>BX6</f>
        <v>2507</v>
      </c>
      <c r="BU6" s="95">
        <f>Gradings!J112</f>
        <v>1.6942999999999999</v>
      </c>
      <c r="BW6" s="92"/>
      <c r="BX6" s="92">
        <f>FLOOR(($EC6*POWER((BS6*100-$ED6),$EE6)),1)</f>
        <v>2507</v>
      </c>
      <c r="BY6" s="92"/>
      <c r="CA6" s="93"/>
      <c r="CB6" s="94">
        <f>FLOOR((CD6*$C6),0.01)</f>
        <v>11.59</v>
      </c>
      <c r="CC6" s="96">
        <f>CG6</f>
        <v>2978</v>
      </c>
      <c r="CD6" s="95">
        <f>Gradings!K112</f>
        <v>1.8694999999999999</v>
      </c>
      <c r="CF6" s="92"/>
      <c r="CG6" s="92">
        <f>FLOOR(($EC6*POWER((CB6*100-$ED6),$EE6)),1)</f>
        <v>2978</v>
      </c>
      <c r="CH6" s="92"/>
      <c r="CJ6" s="93"/>
      <c r="CK6" s="94">
        <f>FLOOR((CM6*$C6),0.01)</f>
        <v>13.41</v>
      </c>
      <c r="CL6" s="96">
        <f>CP6</f>
        <v>3814</v>
      </c>
      <c r="CM6" s="95">
        <f>Gradings!L112</f>
        <v>2.1644999999999999</v>
      </c>
      <c r="CO6" s="92"/>
      <c r="CP6" s="92">
        <f>FLOOR(($EC6*POWER((CK6*100-$ED6),$EE6)),1)</f>
        <v>3814</v>
      </c>
      <c r="CQ6" s="92"/>
      <c r="CS6" s="93"/>
      <c r="CT6" s="94">
        <f>FLOOR((CV6*$C6),0.01)</f>
        <v>18.07</v>
      </c>
      <c r="CU6" s="96">
        <f>CY6</f>
        <v>6204</v>
      </c>
      <c r="CV6" s="95">
        <f>Gradings!M112</f>
        <v>2.9154</v>
      </c>
      <c r="CX6" s="92"/>
      <c r="CY6" s="92">
        <f>FLOOR(($EC6*POWER((CT6*100-$ED6),$EE6)),1)</f>
        <v>6204</v>
      </c>
      <c r="CZ6" s="92"/>
      <c r="DB6" s="93"/>
      <c r="DC6" s="94">
        <f>FLOOR((DE6*$C6),0.01)</f>
        <v>20.27</v>
      </c>
      <c r="DD6" s="96">
        <f>DH6</f>
        <v>7442</v>
      </c>
      <c r="DE6" s="95">
        <f>Gradings!N112</f>
        <v>3.2696000000000001</v>
      </c>
      <c r="DG6" s="92"/>
      <c r="DH6" s="92">
        <f>FLOOR(($EC6*POWER((DC6*100-$ED6),$EE6)),1)</f>
        <v>7442</v>
      </c>
      <c r="DI6" s="92"/>
      <c r="DK6" s="93"/>
      <c r="DL6" s="94">
        <f>FLOOR((DN6*$C6),0.01)</f>
        <v>27.42</v>
      </c>
      <c r="DM6" s="18">
        <f>DQ6</f>
        <v>11882</v>
      </c>
      <c r="DN6" s="6">
        <f>Gradings!O112</f>
        <v>4.4234999999999998</v>
      </c>
      <c r="DP6"/>
      <c r="DQ6">
        <f>FLOOR(($EC6*POWER((DL6*100-$ED6),$EE6)),1)</f>
        <v>11882</v>
      </c>
      <c r="DR6"/>
      <c r="DT6" s="8"/>
      <c r="DU6" s="2">
        <f>FLOOR((DW6*$C6),0.01)</f>
        <v>46.62</v>
      </c>
      <c r="DV6" s="18">
        <f>DZ6</f>
        <v>26331</v>
      </c>
      <c r="DW6" s="6">
        <f>Gradings!P112</f>
        <v>7.52</v>
      </c>
      <c r="DY6"/>
      <c r="DZ6">
        <f>FLOOR(($EC6*POWER((DU6*100-$ED6),$EE6)),1)</f>
        <v>26331</v>
      </c>
      <c r="EA6"/>
      <c r="EB6"/>
      <c r="EC6" s="47">
        <v>0.188807</v>
      </c>
      <c r="ED6">
        <v>210</v>
      </c>
      <c r="EE6">
        <v>1.41</v>
      </c>
      <c r="EG6">
        <f>FLOOR((EC6*POWER((C6*100-ED6),EE6)),1)</f>
        <v>912</v>
      </c>
      <c r="EI6" t="str">
        <f>A6</f>
        <v>ver</v>
      </c>
    </row>
    <row r="7" spans="1:139" ht="12.75" thickBot="1">
      <c r="A7" s="1" t="str">
        <f>vocabulaire!B7</f>
        <v>800 m</v>
      </c>
      <c r="B7" s="16">
        <v>2</v>
      </c>
      <c r="C7" s="17">
        <v>10.1</v>
      </c>
      <c r="D7" s="2">
        <f>60*B7+C7</f>
        <v>130.1</v>
      </c>
      <c r="E7" s="96">
        <f>EF7</f>
        <v>963</v>
      </c>
      <c r="G7" s="93">
        <f>FLOOR((K7/60),1)</f>
        <v>2</v>
      </c>
      <c r="H7" s="97">
        <f>K7-60*G7</f>
        <v>9.4699999999999989</v>
      </c>
      <c r="I7" s="96">
        <f>L7</f>
        <v>972</v>
      </c>
      <c r="J7" s="95">
        <f>Gradings!C113</f>
        <v>0.99509999999999998</v>
      </c>
      <c r="K7" s="94">
        <f>CEILING((J7*$D7),0.01)</f>
        <v>129.47</v>
      </c>
      <c r="L7" s="92">
        <f>FLOOR(($EC7*POWER(($ED7-K7),$EE7)),1)</f>
        <v>972</v>
      </c>
      <c r="M7" s="92"/>
      <c r="N7" s="92"/>
      <c r="P7" s="93">
        <f>FLOOR((T7/60),1)</f>
        <v>2</v>
      </c>
      <c r="Q7" s="97">
        <f>T7-60*P7</f>
        <v>4.0799999999999983</v>
      </c>
      <c r="R7" s="96">
        <f>U7</f>
        <v>1053</v>
      </c>
      <c r="S7" s="95">
        <f>Gradings!D113</f>
        <v>0.95369999999999999</v>
      </c>
      <c r="T7" s="94">
        <f>CEILING((S7*$D7),0.01)</f>
        <v>124.08</v>
      </c>
      <c r="U7" s="92">
        <f>FLOOR(($EC7*POWER(($ED7-T7),$EE7)),1)</f>
        <v>1053</v>
      </c>
      <c r="V7" s="92"/>
      <c r="W7" s="92"/>
      <c r="Y7" s="93">
        <f>FLOOR((AC7/60),1)</f>
        <v>1</v>
      </c>
      <c r="Z7" s="97">
        <f>AC7-60*Y7</f>
        <v>58.7</v>
      </c>
      <c r="AA7" s="96">
        <f>AD7</f>
        <v>1137</v>
      </c>
      <c r="AB7" s="95">
        <f>Gradings!E113</f>
        <v>0.9123</v>
      </c>
      <c r="AC7" s="94">
        <f>CEILING((AB7*$D7),0.01)</f>
        <v>118.7</v>
      </c>
      <c r="AD7" s="92">
        <f>FLOOR(($EC7*POWER(($ED7-AC7),$EE7)),1)</f>
        <v>1137</v>
      </c>
      <c r="AE7" s="92"/>
      <c r="AF7" s="92"/>
      <c r="AH7" s="93">
        <f>FLOOR((AL7/60),1)</f>
        <v>1</v>
      </c>
      <c r="AI7" s="97">
        <f>AL7-60*AH7</f>
        <v>53.31</v>
      </c>
      <c r="AJ7" s="96">
        <f>AM7</f>
        <v>1223</v>
      </c>
      <c r="AK7" s="95">
        <f>Gradings!F113</f>
        <v>0.87090000000000001</v>
      </c>
      <c r="AL7" s="94">
        <f>CEILING((AK7*$D7),0.01)</f>
        <v>113.31</v>
      </c>
      <c r="AM7" s="92">
        <f>FLOOR(($EC7*POWER(($ED7-AL7),$EE7)),1)</f>
        <v>1223</v>
      </c>
      <c r="AQ7" s="93">
        <f>FLOOR((AU7/60),1)</f>
        <v>1</v>
      </c>
      <c r="AR7" s="97">
        <f>AU7-60*AQ7</f>
        <v>47.92</v>
      </c>
      <c r="AS7" s="96">
        <f>AV7</f>
        <v>1313</v>
      </c>
      <c r="AT7" s="95">
        <f>Gradings!G113</f>
        <v>0.82950000000000002</v>
      </c>
      <c r="AU7" s="94">
        <f>CEILING((AT7*$D7),0.01)</f>
        <v>107.92</v>
      </c>
      <c r="AV7" s="92">
        <f>FLOOR(($EC7*POWER(($ED7-AU7),$EE7)),1)</f>
        <v>1313</v>
      </c>
      <c r="AW7" s="92"/>
      <c r="AX7" s="92"/>
      <c r="AZ7" s="93">
        <f>FLOOR((BD7/60),1)</f>
        <v>1</v>
      </c>
      <c r="BA7" s="97">
        <f>BD7-60*AZ7</f>
        <v>42.11</v>
      </c>
      <c r="BB7" s="96">
        <f>BE7</f>
        <v>1413</v>
      </c>
      <c r="BC7" s="95">
        <f>Gradings!H113</f>
        <v>0.78480000000000005</v>
      </c>
      <c r="BD7" s="94">
        <f>CEILING((BC7*$D7),0.01)</f>
        <v>102.11</v>
      </c>
      <c r="BE7" s="92">
        <f>FLOOR(($EC7*POWER(($ED7-BD7),$EE7)),1)</f>
        <v>1413</v>
      </c>
      <c r="BF7" s="92"/>
      <c r="BG7" s="92"/>
      <c r="BI7" s="93">
        <f>FLOOR((BM7/60),1)</f>
        <v>1</v>
      </c>
      <c r="BJ7" s="97">
        <f>BM7-60*BI7</f>
        <v>35.519999999999996</v>
      </c>
      <c r="BK7" s="96">
        <f>BN7</f>
        <v>1530</v>
      </c>
      <c r="BL7" s="95">
        <f>Gradings!I113</f>
        <v>0.73419999999999996</v>
      </c>
      <c r="BM7" s="94">
        <f>CEILING((BL7*$D7),0.01)</f>
        <v>95.52</v>
      </c>
      <c r="BN7" s="92">
        <f>FLOOR(($EC7*POWER(($ED7-BM7),$EE7)),1)</f>
        <v>1530</v>
      </c>
      <c r="BO7" s="92"/>
      <c r="BP7" s="92"/>
      <c r="BR7" s="93">
        <f>FLOOR((BV7/60),1)</f>
        <v>1</v>
      </c>
      <c r="BS7" s="97">
        <f>BV7-60*BR7</f>
        <v>27.850000000000009</v>
      </c>
      <c r="BT7" s="96">
        <f>BW7</f>
        <v>1672</v>
      </c>
      <c r="BU7" s="95">
        <f>Gradings!J113</f>
        <v>0.67520000000000002</v>
      </c>
      <c r="BV7" s="94">
        <f>CEILING((BU7*$D7),0.01)</f>
        <v>87.850000000000009</v>
      </c>
      <c r="BW7" s="92">
        <f>FLOOR(($EC7*POWER(($ED7-BV7),$EE7)),1)</f>
        <v>1672</v>
      </c>
      <c r="BX7" s="92"/>
      <c r="BY7" s="92"/>
      <c r="CA7" s="93">
        <f>FLOOR((CE7/60),1)</f>
        <v>1</v>
      </c>
      <c r="CB7" s="97">
        <f>CE7-60*CA7</f>
        <v>18.75</v>
      </c>
      <c r="CC7" s="96">
        <f>CF7</f>
        <v>1849</v>
      </c>
      <c r="CD7" s="95">
        <f>Gradings!K113</f>
        <v>0.60529999999999995</v>
      </c>
      <c r="CE7" s="94">
        <f>CEILING((CD7*$D7),0.01)</f>
        <v>78.75</v>
      </c>
      <c r="CF7" s="92">
        <f>FLOOR(($EC7*POWER(($ED7-CE7),$EE7)),1)</f>
        <v>1849</v>
      </c>
      <c r="CG7" s="92"/>
      <c r="CH7" s="92"/>
      <c r="CJ7" s="93">
        <f>FLOOR((CN7/60),1)</f>
        <v>1</v>
      </c>
      <c r="CK7" s="97">
        <f>CN7-60*CJ7</f>
        <v>7.9200000000000017</v>
      </c>
      <c r="CL7" s="96">
        <f>CO7</f>
        <v>2070</v>
      </c>
      <c r="CM7" s="95">
        <f>Gradings!L113</f>
        <v>0.52200000000000002</v>
      </c>
      <c r="CN7" s="94">
        <f>CEILING((CM7*$D7),0.01)</f>
        <v>67.92</v>
      </c>
      <c r="CO7" s="92">
        <f>FLOOR(($EC7*POWER(($ED7-CN7),$EE7)),1)</f>
        <v>2070</v>
      </c>
      <c r="CP7" s="92"/>
      <c r="CQ7" s="92"/>
      <c r="CS7" s="93">
        <f>FLOOR((CW7/60),1)</f>
        <v>0</v>
      </c>
      <c r="CT7" s="97">
        <f>CW7-60*CS7</f>
        <v>55.01</v>
      </c>
      <c r="CU7" s="96">
        <f>CX7</f>
        <v>2348</v>
      </c>
      <c r="CV7" s="95">
        <f>Gradings!M113</f>
        <v>0.42280000000000001</v>
      </c>
      <c r="CW7" s="94">
        <f>CEILING((CV7*$D7),0.01)</f>
        <v>55.01</v>
      </c>
      <c r="CX7" s="92">
        <f>FLOOR(($EC7*POWER(($ED7-CW7),$EE7)),1)</f>
        <v>2348</v>
      </c>
      <c r="CY7" s="92"/>
      <c r="CZ7" s="92"/>
      <c r="DB7" s="93">
        <f>FLOOR((DF7/60),1)</f>
        <v>0</v>
      </c>
      <c r="DC7" s="97">
        <f>DF7-60*DB7</f>
        <v>39.71</v>
      </c>
      <c r="DD7" s="96">
        <f>DG7</f>
        <v>2699</v>
      </c>
      <c r="DE7" s="95">
        <f>Gradings!N113</f>
        <v>0.30520000000000003</v>
      </c>
      <c r="DF7" s="94">
        <f>CEILING((DE7*$D7),0.01)</f>
        <v>39.71</v>
      </c>
      <c r="DG7" s="92">
        <f>FLOOR(($EC7*POWER(($ED7-DF7),$EE7)),1)</f>
        <v>2699</v>
      </c>
      <c r="DH7" s="92"/>
      <c r="DI7" s="92"/>
      <c r="DK7" s="93">
        <f>FLOOR((DO7/60),1)</f>
        <v>0</v>
      </c>
      <c r="DL7" s="97">
        <f>DO7-60*DK7</f>
        <v>33.230000000000004</v>
      </c>
      <c r="DM7" s="18">
        <f>DP7</f>
        <v>2854</v>
      </c>
      <c r="DN7" s="6">
        <f>Gradings!O113</f>
        <v>0.25540000000000002</v>
      </c>
      <c r="DO7" s="2">
        <f>CEILING((DN7*$D7),0.01)</f>
        <v>33.230000000000004</v>
      </c>
      <c r="DP7">
        <f>FLOOR(($EC7*POWER(($ED7-DO7),$EE7)),1)</f>
        <v>2854</v>
      </c>
      <c r="DQ7"/>
      <c r="DR7"/>
      <c r="DT7" s="8">
        <f>FLOOR((DX7/60),1)</f>
        <v>0</v>
      </c>
      <c r="DU7" s="3">
        <f>DX7-60*DT7</f>
        <v>26.12</v>
      </c>
      <c r="DV7" s="18">
        <f>DY7</f>
        <v>3029</v>
      </c>
      <c r="DW7" s="6">
        <f>Gradings!P113</f>
        <v>0.20069999999999999</v>
      </c>
      <c r="DX7" s="2">
        <f>CEILING((DW7*$D7),0.01)</f>
        <v>26.12</v>
      </c>
      <c r="DY7">
        <f>FLOOR(($EC7*POWER(($ED7-DX7),$EE7)),1)</f>
        <v>3029</v>
      </c>
      <c r="DZ7"/>
      <c r="EA7"/>
      <c r="EB7"/>
      <c r="EC7">
        <v>0.11193</v>
      </c>
      <c r="ED7">
        <v>254</v>
      </c>
      <c r="EE7">
        <v>1.88</v>
      </c>
      <c r="EF7">
        <f>FLOOR((EC7*POWER((ED7-D7),EE7)),1)</f>
        <v>963</v>
      </c>
      <c r="EI7" t="str">
        <f>A7</f>
        <v>800 m</v>
      </c>
    </row>
    <row r="9" spans="1:139" s="10" customFormat="1">
      <c r="A9" s="24" t="str">
        <f>vocabulaire!B28</f>
        <v>TOTAAL</v>
      </c>
      <c r="B9" s="25"/>
      <c r="D9" s="26"/>
      <c r="E9" s="98">
        <f>SUM(E3:E7)</f>
        <v>4551</v>
      </c>
      <c r="F9" s="99"/>
      <c r="G9" s="98"/>
      <c r="H9" s="98"/>
      <c r="I9" s="98">
        <f>SUM(I3:I7)</f>
        <v>4869</v>
      </c>
      <c r="J9" s="98"/>
      <c r="K9" s="98"/>
      <c r="L9" s="100"/>
      <c r="M9" s="100"/>
      <c r="N9" s="100"/>
      <c r="O9" s="99"/>
      <c r="P9" s="98"/>
      <c r="Q9" s="98"/>
      <c r="R9" s="98">
        <f>SUM(R3:R7)</f>
        <v>5367</v>
      </c>
      <c r="S9" s="98"/>
      <c r="T9" s="98"/>
      <c r="U9" s="100"/>
      <c r="V9" s="100"/>
      <c r="W9" s="100"/>
      <c r="X9" s="99"/>
      <c r="Y9" s="98"/>
      <c r="Z9" s="98"/>
      <c r="AA9" s="98">
        <f>SUM(AA3:AA7)</f>
        <v>5831</v>
      </c>
      <c r="AB9" s="98"/>
      <c r="AC9" s="98"/>
      <c r="AD9" s="100"/>
      <c r="AE9" s="100"/>
      <c r="AF9" s="100"/>
      <c r="AG9" s="99"/>
      <c r="AH9" s="98"/>
      <c r="AI9" s="98"/>
      <c r="AJ9" s="98">
        <f>SUM(AJ3:AJ7)</f>
        <v>6376</v>
      </c>
      <c r="AK9" s="98"/>
      <c r="AL9" s="98"/>
      <c r="AM9" s="100"/>
      <c r="AN9" s="100"/>
      <c r="AO9" s="100"/>
      <c r="AP9" s="101"/>
      <c r="AQ9" s="98"/>
      <c r="AR9" s="98"/>
      <c r="AS9" s="98">
        <f>SUM(AS3:AS7)</f>
        <v>7014</v>
      </c>
      <c r="AT9" s="102"/>
      <c r="AU9" s="98"/>
      <c r="AV9" s="100"/>
      <c r="AW9" s="100"/>
      <c r="AX9" s="100"/>
      <c r="AY9" s="101"/>
      <c r="AZ9" s="98"/>
      <c r="BA9" s="98"/>
      <c r="BB9" s="98">
        <f>SUM(BB3:BB7)</f>
        <v>7752</v>
      </c>
      <c r="BC9" s="102"/>
      <c r="BD9" s="98"/>
      <c r="BE9" s="100"/>
      <c r="BF9" s="100"/>
      <c r="BG9" s="100"/>
      <c r="BH9" s="101"/>
      <c r="BI9" s="98"/>
      <c r="BJ9" s="98"/>
      <c r="BK9" s="98">
        <f>SUM(BK3:BK7)</f>
        <v>8628</v>
      </c>
      <c r="BL9" s="102"/>
      <c r="BM9" s="98"/>
      <c r="BN9" s="100"/>
      <c r="BO9" s="100"/>
      <c r="BP9" s="100"/>
      <c r="BQ9" s="101"/>
      <c r="BR9" s="98"/>
      <c r="BS9" s="98"/>
      <c r="BT9" s="98">
        <f>SUM(BT3:BT7)</f>
        <v>9690</v>
      </c>
      <c r="BU9" s="102"/>
      <c r="BV9" s="98"/>
      <c r="BW9" s="100"/>
      <c r="BX9" s="100"/>
      <c r="BY9" s="100"/>
      <c r="BZ9" s="101"/>
      <c r="CA9" s="98"/>
      <c r="CB9" s="98"/>
      <c r="CC9" s="98">
        <f>SUM(CC3:CC7)</f>
        <v>10800</v>
      </c>
      <c r="CD9" s="102"/>
      <c r="CE9" s="98"/>
      <c r="CF9" s="100"/>
      <c r="CG9" s="100"/>
      <c r="CH9" s="100"/>
      <c r="CI9" s="101"/>
      <c r="CJ9" s="98"/>
      <c r="CK9" s="98"/>
      <c r="CL9" s="98">
        <f>SUM(CL3:CL7)</f>
        <v>12685</v>
      </c>
      <c r="CM9" s="102"/>
      <c r="CN9" s="98"/>
      <c r="CO9" s="103"/>
      <c r="CP9" s="103"/>
      <c r="CQ9" s="103"/>
      <c r="CR9" s="101"/>
      <c r="CS9" s="98"/>
      <c r="CT9" s="98"/>
      <c r="CU9" s="98">
        <f>SUM(CU3:CU7)</f>
        <v>16442</v>
      </c>
      <c r="CV9" s="102"/>
      <c r="CW9" s="98"/>
      <c r="CX9" s="103"/>
      <c r="CY9" s="103"/>
      <c r="CZ9" s="103"/>
      <c r="DA9" s="101"/>
      <c r="DB9" s="98"/>
      <c r="DC9" s="98"/>
      <c r="DD9" s="98">
        <f>SUM(DD3:DD7)</f>
        <v>19499</v>
      </c>
      <c r="DE9" s="102"/>
      <c r="DF9" s="98"/>
      <c r="DG9" s="103"/>
      <c r="DH9" s="103"/>
      <c r="DI9" s="103"/>
      <c r="DJ9" s="101"/>
      <c r="DK9" s="98"/>
      <c r="DL9" s="98"/>
      <c r="DM9" s="27">
        <f>SUM(DM3:DM7)</f>
        <v>26197</v>
      </c>
      <c r="DN9" s="29"/>
      <c r="DO9" s="27"/>
      <c r="DS9" s="26"/>
      <c r="DT9" s="27"/>
      <c r="DU9" s="27"/>
      <c r="DV9" s="27">
        <f>SUM(DV3:DV7)</f>
        <v>44018</v>
      </c>
      <c r="DW9" s="29"/>
      <c r="DX9" s="27"/>
    </row>
    <row r="10" spans="1:139">
      <c r="E10" s="89" t="s">
        <v>10</v>
      </c>
      <c r="I10" s="89" t="str">
        <f>H1</f>
        <v>W35</v>
      </c>
      <c r="K10" s="89" t="str">
        <f>H1</f>
        <v>W35</v>
      </c>
      <c r="R10" s="89" t="str">
        <f>Q1</f>
        <v>W40</v>
      </c>
      <c r="T10" s="89" t="str">
        <f>Q1</f>
        <v>W40</v>
      </c>
      <c r="AA10" s="89" t="str">
        <f>Z1</f>
        <v>W45</v>
      </c>
      <c r="AC10" s="89" t="str">
        <f>Z1</f>
        <v>W45</v>
      </c>
      <c r="AG10" s="95"/>
      <c r="AH10" s="94"/>
      <c r="AJ10" s="94" t="str">
        <f>AI1</f>
        <v>W50</v>
      </c>
      <c r="AK10" s="93"/>
      <c r="AL10" s="93" t="str">
        <f>AI1</f>
        <v>W50</v>
      </c>
      <c r="AO10" s="94"/>
      <c r="AS10" s="94" t="str">
        <f>AR1</f>
        <v>W55</v>
      </c>
      <c r="AU10" s="94" t="str">
        <f>AR1</f>
        <v>W55</v>
      </c>
      <c r="BB10" s="94" t="str">
        <f>BA1</f>
        <v>W60</v>
      </c>
      <c r="BD10" s="94" t="str">
        <f>BA1</f>
        <v>W60</v>
      </c>
      <c r="BK10" s="94" t="str">
        <f>BJ1</f>
        <v>W65</v>
      </c>
      <c r="BM10" s="94" t="str">
        <f>BJ1</f>
        <v>W65</v>
      </c>
      <c r="BT10" s="94" t="str">
        <f>BS1</f>
        <v>W70</v>
      </c>
      <c r="BV10" s="94" t="str">
        <f>BS1</f>
        <v>W70</v>
      </c>
      <c r="CC10" s="94" t="str">
        <f>CB1</f>
        <v>W75</v>
      </c>
      <c r="CE10" s="94" t="str">
        <f>CB1</f>
        <v>W75</v>
      </c>
      <c r="CL10" s="94" t="str">
        <f>CK1</f>
        <v>W80</v>
      </c>
      <c r="CN10" s="94" t="str">
        <f>CK1</f>
        <v>W80</v>
      </c>
      <c r="CU10" s="94" t="str">
        <f>CT1</f>
        <v>W85</v>
      </c>
      <c r="CW10" s="94" t="str">
        <f>CT1</f>
        <v>W85</v>
      </c>
      <c r="DD10" s="94" t="str">
        <f>DC1</f>
        <v>W90</v>
      </c>
      <c r="DF10" s="94" t="str">
        <f>DC1</f>
        <v>W90</v>
      </c>
      <c r="DM10" s="2" t="str">
        <f>DL1</f>
        <v>W95</v>
      </c>
      <c r="DO10" s="2" t="str">
        <f>DL1</f>
        <v>W95</v>
      </c>
      <c r="DV10" s="2" t="str">
        <f>DU1</f>
        <v>W100</v>
      </c>
      <c r="DX10" s="2" t="str">
        <f>DU1</f>
        <v>W100</v>
      </c>
      <c r="EB10"/>
    </row>
    <row r="11" spans="1:139">
      <c r="E11" s="89"/>
      <c r="AG11" s="95"/>
      <c r="AH11" s="94"/>
      <c r="AJ11" s="92"/>
      <c r="AK11" s="93"/>
      <c r="AL11" s="93"/>
      <c r="AO11" s="94"/>
      <c r="BG11" s="94" t="s">
        <v>87</v>
      </c>
      <c r="EB11"/>
    </row>
    <row r="12" spans="1:139">
      <c r="E12" s="89"/>
      <c r="AG12" s="95"/>
      <c r="AH12" s="94"/>
      <c r="AJ12" s="92"/>
      <c r="AK12" s="93"/>
      <c r="AL12" s="93"/>
      <c r="AO12" s="94"/>
      <c r="EB12"/>
    </row>
    <row r="13" spans="1:139">
      <c r="A13" s="1" t="str">
        <f>vocabulaire!B29</f>
        <v>overzicht</v>
      </c>
      <c r="B13" s="33" t="s">
        <v>23</v>
      </c>
      <c r="C13" s="27">
        <f>E9</f>
        <v>4551</v>
      </c>
      <c r="E13" s="89"/>
      <c r="AG13" s="95"/>
      <c r="AH13" s="94"/>
      <c r="AJ13" s="92"/>
      <c r="AK13" s="93"/>
      <c r="AL13" s="93"/>
      <c r="AO13" s="94"/>
      <c r="EB13"/>
    </row>
    <row r="14" spans="1:139">
      <c r="B14" s="2" t="s">
        <v>16</v>
      </c>
      <c r="C14" s="27">
        <f>I9</f>
        <v>4869</v>
      </c>
      <c r="E14" s="89"/>
      <c r="AG14" s="95"/>
      <c r="AH14" s="94"/>
      <c r="AJ14" s="92"/>
      <c r="AK14" s="93"/>
      <c r="AL14" s="93"/>
      <c r="AO14" s="94"/>
      <c r="EB14"/>
    </row>
    <row r="15" spans="1:139">
      <c r="A15"/>
      <c r="B15" s="2" t="s">
        <v>15</v>
      </c>
      <c r="C15" s="27">
        <f>R9</f>
        <v>5367</v>
      </c>
      <c r="D15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</row>
    <row r="16" spans="1:139">
      <c r="A16"/>
      <c r="B16" s="2" t="s">
        <v>14</v>
      </c>
      <c r="C16" s="27">
        <f>AA9</f>
        <v>5831</v>
      </c>
      <c r="D16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</row>
    <row r="17" spans="1:132">
      <c r="A17"/>
      <c r="B17" s="2" t="s">
        <v>4</v>
      </c>
      <c r="C17" s="27">
        <f>AJ9</f>
        <v>6376</v>
      </c>
      <c r="D17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</row>
    <row r="18" spans="1:132">
      <c r="A18"/>
      <c r="B18" s="2" t="s">
        <v>17</v>
      </c>
      <c r="C18" s="27">
        <f>AS9</f>
        <v>7014</v>
      </c>
      <c r="D18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</row>
    <row r="19" spans="1:132">
      <c r="A19"/>
      <c r="B19" t="s">
        <v>18</v>
      </c>
      <c r="C19" s="27">
        <f>BB9</f>
        <v>7752</v>
      </c>
      <c r="D19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</row>
    <row r="20" spans="1:132">
      <c r="A20"/>
      <c r="B20" t="s">
        <v>19</v>
      </c>
      <c r="C20" s="27">
        <f>BK9</f>
        <v>8628</v>
      </c>
      <c r="D20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</row>
    <row r="21" spans="1:132">
      <c r="A21"/>
      <c r="B21" t="s">
        <v>20</v>
      </c>
      <c r="C21" s="27">
        <f>BT9</f>
        <v>9690</v>
      </c>
      <c r="D2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</row>
    <row r="22" spans="1:132">
      <c r="A22"/>
      <c r="B22" t="s">
        <v>21</v>
      </c>
      <c r="C22" s="27">
        <f>CC9</f>
        <v>10800</v>
      </c>
      <c r="D2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</row>
    <row r="23" spans="1:132">
      <c r="A23"/>
      <c r="B23" t="s">
        <v>22</v>
      </c>
      <c r="C23" s="27">
        <f>CL9</f>
        <v>12685</v>
      </c>
      <c r="D23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</row>
    <row r="24" spans="1:132">
      <c r="A24"/>
      <c r="B24" t="s">
        <v>26</v>
      </c>
      <c r="C24" s="27">
        <f>CU9</f>
        <v>16442</v>
      </c>
      <c r="D24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</row>
    <row r="25" spans="1:132">
      <c r="A25"/>
      <c r="B25" t="s">
        <v>27</v>
      </c>
      <c r="C25" s="27">
        <f>DD9</f>
        <v>19499</v>
      </c>
      <c r="D25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</row>
    <row r="26" spans="1:132">
      <c r="A26"/>
      <c r="B26" t="s">
        <v>24</v>
      </c>
      <c r="C26" s="27">
        <f>DM9</f>
        <v>26197</v>
      </c>
      <c r="D26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</row>
    <row r="27" spans="1:132">
      <c r="A27"/>
      <c r="B27" t="s">
        <v>25</v>
      </c>
      <c r="C27" s="27">
        <f>DV9</f>
        <v>44018</v>
      </c>
      <c r="D27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</row>
    <row r="28" spans="1:132">
      <c r="A28"/>
      <c r="C28"/>
      <c r="D28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</row>
    <row r="29" spans="1:132">
      <c r="A29"/>
      <c r="C29"/>
      <c r="D29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</row>
    <row r="30" spans="1:132">
      <c r="A30"/>
      <c r="C30"/>
      <c r="D30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</row>
    <row r="31" spans="1:132">
      <c r="A31"/>
      <c r="C31"/>
      <c r="D31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</row>
    <row r="32" spans="1:132">
      <c r="A32"/>
      <c r="C32"/>
      <c r="D3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</row>
    <row r="33" spans="1:132">
      <c r="A33"/>
      <c r="C33"/>
      <c r="D33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</row>
  </sheetData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9"/>
  <sheetViews>
    <sheetView workbookViewId="0">
      <selection activeCell="Z27" sqref="Z27"/>
    </sheetView>
  </sheetViews>
  <sheetFormatPr defaultColWidth="11.42578125" defaultRowHeight="12"/>
  <cols>
    <col min="1" max="1" width="8.140625" style="1" bestFit="1" customWidth="1"/>
    <col min="2" max="2" width="5.42578125" customWidth="1"/>
    <col min="3" max="3" width="6.140625" style="2" customWidth="1"/>
    <col min="4" max="4" width="6.7109375" style="2" hidden="1" customWidth="1"/>
    <col min="5" max="5" width="6.140625" style="8" customWidth="1"/>
    <col min="6" max="6" width="1.85546875" style="9" customWidth="1"/>
    <col min="7" max="7" width="2.140625" style="9" customWidth="1"/>
    <col min="8" max="8" width="5.7109375" style="9" customWidth="1"/>
    <col min="9" max="9" width="5.140625" style="9" customWidth="1"/>
    <col min="10" max="11" width="6.7109375" style="9" hidden="1" customWidth="1"/>
    <col min="12" max="13" width="4.140625" style="9" hidden="1" customWidth="1"/>
    <col min="14" max="14" width="5" style="9" hidden="1" customWidth="1"/>
    <col min="15" max="15" width="1.85546875" style="9" customWidth="1"/>
    <col min="16" max="16" width="2.140625" style="9" customWidth="1"/>
    <col min="17" max="17" width="5.7109375" style="9" customWidth="1"/>
    <col min="18" max="18" width="5.140625" style="9" customWidth="1"/>
    <col min="19" max="20" width="6.7109375" style="9" hidden="1" customWidth="1"/>
    <col min="21" max="22" width="4.140625" style="9" hidden="1" customWidth="1"/>
    <col min="23" max="23" width="5" style="9" hidden="1" customWidth="1"/>
    <col min="24" max="24" width="1.85546875" style="9" customWidth="1"/>
    <col min="25" max="25" width="2.140625" style="9" customWidth="1"/>
    <col min="26" max="26" width="5.7109375" style="9" customWidth="1"/>
    <col min="27" max="27" width="5.140625" style="9" customWidth="1"/>
    <col min="28" max="29" width="6.7109375" style="9" hidden="1" customWidth="1"/>
    <col min="30" max="30" width="4.140625" style="9" hidden="1" customWidth="1"/>
    <col min="31" max="31" width="5.140625" style="9" hidden="1" customWidth="1"/>
    <col min="32" max="32" width="5" style="9" hidden="1" customWidth="1"/>
    <col min="33" max="33" width="1.85546875" style="9" customWidth="1"/>
    <col min="34" max="34" width="2.140625" style="8" customWidth="1"/>
    <col min="35" max="35" width="5.7109375" style="2" customWidth="1"/>
    <col min="36" max="36" width="5.140625" style="8" customWidth="1"/>
    <col min="37" max="37" width="6.7109375" style="6" hidden="1" customWidth="1"/>
    <col min="38" max="38" width="6.7109375" style="2" hidden="1" customWidth="1"/>
    <col min="39" max="39" width="4.140625" hidden="1" customWidth="1"/>
    <col min="40" max="40" width="5.140625" hidden="1" customWidth="1"/>
    <col min="41" max="41" width="5" hidden="1" customWidth="1"/>
    <col min="42" max="42" width="1.85546875" style="2" customWidth="1"/>
    <col min="43" max="43" width="2.140625" style="2" customWidth="1"/>
    <col min="44" max="44" width="5.7109375" style="2" customWidth="1"/>
    <col min="45" max="45" width="6.140625" style="2" customWidth="1"/>
    <col min="46" max="47" width="6.7109375" style="2" hidden="1" customWidth="1"/>
    <col min="48" max="49" width="5.140625" style="2" hidden="1" customWidth="1"/>
    <col min="50" max="50" width="5" style="2" hidden="1" customWidth="1"/>
    <col min="51" max="51" width="1.85546875" style="2" customWidth="1"/>
    <col min="52" max="52" width="2.140625" style="2" customWidth="1"/>
    <col min="53" max="53" width="5.7109375" style="2" customWidth="1"/>
    <col min="54" max="54" width="6.140625" style="2" customWidth="1"/>
    <col min="55" max="56" width="6.7109375" style="2" hidden="1" customWidth="1"/>
    <col min="57" max="58" width="5.140625" style="2" hidden="1" customWidth="1"/>
    <col min="59" max="59" width="5" style="2" hidden="1" customWidth="1"/>
    <col min="60" max="60" width="1.85546875" style="2" customWidth="1"/>
    <col min="61" max="61" width="2.140625" style="2" customWidth="1"/>
    <col min="62" max="62" width="5.7109375" style="2" customWidth="1"/>
    <col min="63" max="63" width="6.140625" style="2" customWidth="1"/>
    <col min="64" max="65" width="6.7109375" style="2" hidden="1" customWidth="1"/>
    <col min="66" max="68" width="5.140625" style="2" hidden="1" customWidth="1"/>
    <col min="69" max="69" width="1.85546875" style="2" customWidth="1"/>
    <col min="70" max="70" width="2.140625" style="2" customWidth="1"/>
    <col min="71" max="71" width="5.7109375" style="2" customWidth="1"/>
    <col min="72" max="72" width="6.140625" style="2" customWidth="1"/>
    <col min="73" max="74" width="6.7109375" style="2" hidden="1" customWidth="1"/>
    <col min="75" max="77" width="5.140625" style="2" hidden="1" customWidth="1"/>
    <col min="78" max="78" width="1.85546875" style="2" customWidth="1"/>
    <col min="79" max="79" width="2.140625" style="2" customWidth="1"/>
    <col min="80" max="80" width="6.7109375" style="2" customWidth="1"/>
    <col min="81" max="81" width="6.140625" style="2" customWidth="1"/>
    <col min="82" max="82" width="6.7109375" style="2" hidden="1" customWidth="1"/>
    <col min="83" max="83" width="5.7109375" style="2" hidden="1" customWidth="1"/>
    <col min="84" max="86" width="5.140625" style="2" hidden="1" customWidth="1"/>
    <col min="87" max="87" width="1.85546875" style="2" customWidth="1"/>
    <col min="88" max="88" width="2.140625" style="2" customWidth="1"/>
    <col min="89" max="89" width="6.7109375" style="2" customWidth="1"/>
    <col min="90" max="90" width="6.140625" style="2" customWidth="1"/>
    <col min="91" max="91" width="6.7109375" style="2" hidden="1" customWidth="1"/>
    <col min="92" max="92" width="5.7109375" style="2" hidden="1" customWidth="1"/>
    <col min="93" max="95" width="5.140625" style="2" hidden="1" customWidth="1"/>
    <col min="96" max="96" width="1.85546875" style="2" customWidth="1"/>
    <col min="97" max="97" width="2.140625" style="2" customWidth="1"/>
    <col min="98" max="98" width="6.7109375" style="2" customWidth="1"/>
    <col min="99" max="99" width="6.140625" style="2" customWidth="1"/>
    <col min="100" max="100" width="6.7109375" style="2" hidden="1" customWidth="1"/>
    <col min="101" max="101" width="5.7109375" style="2" hidden="1" customWidth="1"/>
    <col min="102" max="104" width="5.140625" style="2" hidden="1" customWidth="1"/>
    <col min="105" max="105" width="1.85546875" style="2" customWidth="1"/>
    <col min="106" max="106" width="2.140625" style="2" customWidth="1"/>
    <col min="107" max="107" width="6.7109375" style="2" customWidth="1"/>
    <col min="108" max="108" width="6.140625" style="2" customWidth="1"/>
    <col min="109" max="109" width="6.7109375" style="2" hidden="1" customWidth="1"/>
    <col min="110" max="110" width="5.7109375" style="2" hidden="1" customWidth="1"/>
    <col min="111" max="113" width="5.140625" style="2" hidden="1" customWidth="1"/>
    <col min="114" max="114" width="1.85546875" style="2" hidden="1" customWidth="1"/>
    <col min="115" max="115" width="2.140625" style="2" hidden="1" customWidth="1"/>
    <col min="116" max="116" width="6.7109375" style="2" hidden="1" customWidth="1"/>
    <col min="117" max="117" width="6.140625" style="2" hidden="1" customWidth="1"/>
    <col min="118" max="118" width="6.7109375" style="2" hidden="1" customWidth="1"/>
    <col min="119" max="119" width="5.7109375" style="2" hidden="1" customWidth="1"/>
    <col min="120" max="122" width="5.140625" style="2" hidden="1" customWidth="1"/>
    <col min="123" max="123" width="1.85546875" style="2" hidden="1" customWidth="1"/>
    <col min="124" max="124" width="2.140625" style="2" hidden="1" customWidth="1"/>
    <col min="125" max="125" width="6.7109375" style="2" hidden="1" customWidth="1"/>
    <col min="126" max="126" width="6.140625" style="2" hidden="1" customWidth="1"/>
    <col min="127" max="127" width="7.7109375" style="2" hidden="1" customWidth="1"/>
    <col min="128" max="128" width="5.7109375" style="2" hidden="1" customWidth="1"/>
    <col min="129" max="129" width="5.140625" style="2" hidden="1" customWidth="1"/>
    <col min="130" max="130" width="6.140625" style="2" hidden="1" customWidth="1"/>
    <col min="131" max="132" width="5.140625" style="2" hidden="1" customWidth="1"/>
    <col min="133" max="133" width="9.140625" hidden="1" customWidth="1"/>
    <col min="134" max="134" width="5.140625" hidden="1" customWidth="1"/>
    <col min="135" max="135" width="6.140625" hidden="1" customWidth="1"/>
    <col min="136" max="136" width="5" hidden="1" customWidth="1"/>
    <col min="137" max="137" width="7.42578125" hidden="1" customWidth="1"/>
    <col min="138" max="138" width="6.7109375" hidden="1" customWidth="1"/>
  </cols>
  <sheetData>
    <row r="1" spans="1:139">
      <c r="C1" s="4"/>
      <c r="D1" s="4" t="s">
        <v>3</v>
      </c>
      <c r="E1" s="7" t="str">
        <f>vocabulaire!B32</f>
        <v>pnt</v>
      </c>
      <c r="G1" s="7"/>
      <c r="H1" s="4" t="s">
        <v>16</v>
      </c>
      <c r="I1" s="7" t="str">
        <f>$E1</f>
        <v>pnt</v>
      </c>
      <c r="J1" s="5" t="s">
        <v>16</v>
      </c>
      <c r="K1" s="4" t="s">
        <v>3</v>
      </c>
      <c r="L1" t="s">
        <v>11</v>
      </c>
      <c r="M1" t="s">
        <v>12</v>
      </c>
      <c r="N1" t="s">
        <v>13</v>
      </c>
      <c r="P1" s="7"/>
      <c r="Q1" s="4" t="s">
        <v>15</v>
      </c>
      <c r="R1" s="7" t="str">
        <f>$E1</f>
        <v>pnt</v>
      </c>
      <c r="S1" s="5" t="s">
        <v>15</v>
      </c>
      <c r="T1" s="4" t="s">
        <v>3</v>
      </c>
      <c r="U1" t="s">
        <v>11</v>
      </c>
      <c r="V1" t="s">
        <v>12</v>
      </c>
      <c r="W1" t="s">
        <v>13</v>
      </c>
      <c r="Y1" s="7"/>
      <c r="Z1" s="4" t="s">
        <v>14</v>
      </c>
      <c r="AA1" s="7" t="str">
        <f>$E1</f>
        <v>pnt</v>
      </c>
      <c r="AB1" s="5" t="s">
        <v>14</v>
      </c>
      <c r="AC1" s="4" t="s">
        <v>3</v>
      </c>
      <c r="AD1" t="s">
        <v>11</v>
      </c>
      <c r="AE1" t="s">
        <v>12</v>
      </c>
      <c r="AF1" t="s">
        <v>13</v>
      </c>
      <c r="AH1" s="7"/>
      <c r="AI1" s="4" t="s">
        <v>4</v>
      </c>
      <c r="AJ1" s="7" t="str">
        <f>$E1</f>
        <v>pnt</v>
      </c>
      <c r="AK1" s="5" t="s">
        <v>4</v>
      </c>
      <c r="AL1" s="4" t="s">
        <v>3</v>
      </c>
      <c r="AM1" t="s">
        <v>11</v>
      </c>
      <c r="AN1" t="s">
        <v>12</v>
      </c>
      <c r="AO1" t="s">
        <v>13</v>
      </c>
      <c r="AP1" s="4"/>
      <c r="AQ1" s="7"/>
      <c r="AR1" s="4" t="s">
        <v>17</v>
      </c>
      <c r="AS1" s="7" t="str">
        <f>$E1</f>
        <v>pnt</v>
      </c>
      <c r="AT1" s="5" t="s">
        <v>17</v>
      </c>
      <c r="AU1" s="4" t="s">
        <v>3</v>
      </c>
      <c r="AV1" t="s">
        <v>11</v>
      </c>
      <c r="AW1" t="s">
        <v>12</v>
      </c>
      <c r="AX1" t="s">
        <v>13</v>
      </c>
      <c r="AY1" s="4"/>
      <c r="AZ1" s="7"/>
      <c r="BA1" s="4" t="s">
        <v>18</v>
      </c>
      <c r="BB1" s="7" t="str">
        <f>$E1</f>
        <v>pnt</v>
      </c>
      <c r="BC1" s="5" t="s">
        <v>18</v>
      </c>
      <c r="BD1" s="4" t="s">
        <v>3</v>
      </c>
      <c r="BE1" t="s">
        <v>11</v>
      </c>
      <c r="BF1" t="s">
        <v>12</v>
      </c>
      <c r="BG1" t="s">
        <v>13</v>
      </c>
      <c r="BH1" s="4"/>
      <c r="BI1" s="7"/>
      <c r="BJ1" s="4" t="s">
        <v>19</v>
      </c>
      <c r="BK1" s="7" t="str">
        <f>$E1</f>
        <v>pnt</v>
      </c>
      <c r="BL1" s="5" t="s">
        <v>19</v>
      </c>
      <c r="BM1" s="4" t="s">
        <v>3</v>
      </c>
      <c r="BN1" t="s">
        <v>11</v>
      </c>
      <c r="BO1" t="s">
        <v>12</v>
      </c>
      <c r="BP1" t="s">
        <v>13</v>
      </c>
      <c r="BQ1" s="4"/>
      <c r="BR1" s="7"/>
      <c r="BS1" s="4" t="s">
        <v>20</v>
      </c>
      <c r="BT1" s="7" t="str">
        <f>$E1</f>
        <v>pnt</v>
      </c>
      <c r="BU1" s="5" t="s">
        <v>20</v>
      </c>
      <c r="BV1" s="4" t="s">
        <v>3</v>
      </c>
      <c r="BW1" t="s">
        <v>11</v>
      </c>
      <c r="BX1" t="s">
        <v>12</v>
      </c>
      <c r="BY1" t="s">
        <v>13</v>
      </c>
      <c r="BZ1" s="4"/>
      <c r="CA1" s="7"/>
      <c r="CB1" s="4" t="s">
        <v>21</v>
      </c>
      <c r="CC1" s="7" t="str">
        <f>$E1</f>
        <v>pnt</v>
      </c>
      <c r="CD1" s="5" t="s">
        <v>21</v>
      </c>
      <c r="CE1" s="4" t="s">
        <v>3</v>
      </c>
      <c r="CF1" t="s">
        <v>11</v>
      </c>
      <c r="CG1" t="s">
        <v>12</v>
      </c>
      <c r="CH1" t="s">
        <v>13</v>
      </c>
      <c r="CI1" s="4"/>
      <c r="CJ1" s="7"/>
      <c r="CK1" s="4" t="s">
        <v>22</v>
      </c>
      <c r="CL1" s="7" t="str">
        <f>$E1</f>
        <v>pnt</v>
      </c>
      <c r="CM1" s="5" t="s">
        <v>22</v>
      </c>
      <c r="CN1" s="4" t="s">
        <v>3</v>
      </c>
      <c r="CO1" t="s">
        <v>11</v>
      </c>
      <c r="CP1" t="s">
        <v>12</v>
      </c>
      <c r="CQ1" t="s">
        <v>13</v>
      </c>
      <c r="CR1" s="4"/>
      <c r="CS1" s="7"/>
      <c r="CT1" s="4" t="s">
        <v>26</v>
      </c>
      <c r="CU1" s="7" t="str">
        <f>$E1</f>
        <v>pnt</v>
      </c>
      <c r="CV1" s="5" t="s">
        <v>26</v>
      </c>
      <c r="CW1" s="4" t="s">
        <v>3</v>
      </c>
      <c r="CX1" t="s">
        <v>11</v>
      </c>
      <c r="CY1" t="s">
        <v>12</v>
      </c>
      <c r="CZ1" t="s">
        <v>13</v>
      </c>
      <c r="DA1" s="4"/>
      <c r="DB1" s="7"/>
      <c r="DC1" s="4" t="s">
        <v>27</v>
      </c>
      <c r="DD1" s="7" t="str">
        <f>$E1</f>
        <v>pnt</v>
      </c>
      <c r="DE1" s="5" t="s">
        <v>27</v>
      </c>
      <c r="DF1" s="4" t="s">
        <v>3</v>
      </c>
      <c r="DG1" t="s">
        <v>11</v>
      </c>
      <c r="DH1" t="s">
        <v>12</v>
      </c>
      <c r="DI1" t="s">
        <v>13</v>
      </c>
      <c r="DJ1" s="4"/>
      <c r="DK1" s="7"/>
      <c r="DL1" s="4" t="s">
        <v>24</v>
      </c>
      <c r="DM1" s="7" t="str">
        <f>$E1</f>
        <v>pnt</v>
      </c>
      <c r="DN1" s="5" t="s">
        <v>24</v>
      </c>
      <c r="DO1" s="4" t="s">
        <v>3</v>
      </c>
      <c r="DP1" t="s">
        <v>11</v>
      </c>
      <c r="DQ1" t="s">
        <v>12</v>
      </c>
      <c r="DR1" t="s">
        <v>13</v>
      </c>
      <c r="DS1" s="4"/>
      <c r="DT1" s="7"/>
      <c r="DU1" s="4" t="s">
        <v>25</v>
      </c>
      <c r="DV1" s="7" t="str">
        <f>$E1</f>
        <v>pnt</v>
      </c>
      <c r="DW1" s="5" t="s">
        <v>25</v>
      </c>
      <c r="DX1" s="4" t="s">
        <v>3</v>
      </c>
      <c r="DY1" t="s">
        <v>11</v>
      </c>
      <c r="DZ1" t="s">
        <v>12</v>
      </c>
      <c r="EA1" t="s">
        <v>13</v>
      </c>
      <c r="EB1"/>
      <c r="EC1" t="s">
        <v>0</v>
      </c>
      <c r="ED1" t="s">
        <v>1</v>
      </c>
      <c r="EE1" t="s">
        <v>2</v>
      </c>
      <c r="EF1" t="s">
        <v>5</v>
      </c>
      <c r="EG1" t="s">
        <v>6</v>
      </c>
      <c r="EH1" t="s">
        <v>7</v>
      </c>
    </row>
    <row r="2" spans="1:139" ht="12.75" thickBot="1">
      <c r="E2" s="7" t="s">
        <v>10</v>
      </c>
      <c r="G2" s="8"/>
      <c r="H2" s="2"/>
      <c r="I2" s="8"/>
      <c r="J2" s="6" t="s">
        <v>9</v>
      </c>
      <c r="K2" s="2"/>
      <c r="L2"/>
      <c r="M2"/>
      <c r="N2"/>
      <c r="P2" s="8"/>
      <c r="Q2" s="2"/>
      <c r="R2" s="8"/>
      <c r="S2" s="6" t="s">
        <v>9</v>
      </c>
      <c r="T2" s="2"/>
      <c r="U2"/>
      <c r="V2"/>
      <c r="W2"/>
      <c r="Y2" s="8"/>
      <c r="Z2" s="2"/>
      <c r="AA2" s="8"/>
      <c r="AB2" s="6" t="s">
        <v>9</v>
      </c>
      <c r="AC2" s="2"/>
      <c r="AD2"/>
      <c r="AE2"/>
      <c r="AF2"/>
      <c r="AK2" s="6" t="s">
        <v>9</v>
      </c>
      <c r="AQ2" s="8"/>
      <c r="AS2" s="8"/>
      <c r="AT2" s="6" t="s">
        <v>9</v>
      </c>
      <c r="AV2"/>
      <c r="AW2"/>
      <c r="AX2"/>
      <c r="AZ2" s="8"/>
      <c r="BB2" s="8"/>
      <c r="BC2" s="6" t="s">
        <v>9</v>
      </c>
      <c r="BE2"/>
      <c r="BF2"/>
      <c r="BG2"/>
      <c r="BI2" s="8"/>
      <c r="BK2" s="8"/>
      <c r="BL2" s="6" t="s">
        <v>9</v>
      </c>
      <c r="BN2"/>
      <c r="BO2"/>
      <c r="BP2"/>
      <c r="BR2" s="8"/>
      <c r="BT2" s="8"/>
      <c r="BU2" s="6" t="s">
        <v>9</v>
      </c>
      <c r="BW2"/>
      <c r="BX2"/>
      <c r="BY2"/>
      <c r="CA2" s="8"/>
      <c r="CC2" s="8"/>
      <c r="CD2" s="6" t="s">
        <v>9</v>
      </c>
      <c r="CF2"/>
      <c r="CG2"/>
      <c r="CH2"/>
      <c r="CJ2" s="8"/>
      <c r="CL2" s="8"/>
      <c r="CM2" s="6" t="s">
        <v>9</v>
      </c>
      <c r="CO2"/>
      <c r="CP2"/>
      <c r="CQ2"/>
      <c r="CS2" s="8"/>
      <c r="CU2" s="8"/>
      <c r="CV2" s="6" t="s">
        <v>9</v>
      </c>
      <c r="CX2"/>
      <c r="CY2"/>
      <c r="CZ2"/>
      <c r="DB2" s="8"/>
      <c r="DD2" s="8"/>
      <c r="DE2" s="6" t="s">
        <v>9</v>
      </c>
      <c r="DG2"/>
      <c r="DH2"/>
      <c r="DI2"/>
      <c r="DK2" s="8"/>
      <c r="DM2" s="8"/>
      <c r="DN2" s="6" t="s">
        <v>9</v>
      </c>
      <c r="DP2"/>
      <c r="DQ2"/>
      <c r="DR2"/>
      <c r="DT2" s="8"/>
      <c r="DV2" s="8"/>
      <c r="DW2" s="6" t="s">
        <v>9</v>
      </c>
      <c r="DY2"/>
      <c r="DZ2"/>
      <c r="EA2"/>
      <c r="EB2"/>
    </row>
    <row r="3" spans="1:139">
      <c r="A3" s="1" t="str">
        <f>vocabulaire!B3</f>
        <v>60 m</v>
      </c>
      <c r="B3" s="12"/>
      <c r="C3" s="13">
        <v>8.9</v>
      </c>
      <c r="D3" s="2">
        <f>C3</f>
        <v>8.9</v>
      </c>
      <c r="E3" s="18">
        <f>EF3</f>
        <v>592</v>
      </c>
      <c r="G3" s="8"/>
      <c r="H3" s="2">
        <f>K3</f>
        <v>8.81</v>
      </c>
      <c r="I3" s="18">
        <f>L3</f>
        <v>616</v>
      </c>
      <c r="J3" s="6">
        <f>Gradings!C116</f>
        <v>0.98899999999999999</v>
      </c>
      <c r="K3" s="2">
        <f>CEILING((J3*$D3),0.01)</f>
        <v>8.81</v>
      </c>
      <c r="L3">
        <f>FLOOR(($EC3*POWER(($ED3-K3),$EE3)),1)</f>
        <v>616</v>
      </c>
      <c r="M3"/>
      <c r="N3"/>
      <c r="P3" s="8"/>
      <c r="Q3" s="2">
        <f>T3</f>
        <v>8.49</v>
      </c>
      <c r="R3" s="18">
        <f>U3</f>
        <v>704</v>
      </c>
      <c r="S3" s="6">
        <f>Gradings!D116</f>
        <v>0.95379999999999998</v>
      </c>
      <c r="T3" s="2">
        <f>CEILING((S3*$D3),0.01)</f>
        <v>8.49</v>
      </c>
      <c r="U3">
        <f>FLOOR(($EC3*POWER(($ED3-T3),$EE3)),1)</f>
        <v>704</v>
      </c>
      <c r="V3"/>
      <c r="W3"/>
      <c r="Y3" s="8"/>
      <c r="Z3" s="2">
        <f>AC3</f>
        <v>8.18</v>
      </c>
      <c r="AA3" s="18">
        <f>AD3</f>
        <v>794</v>
      </c>
      <c r="AB3" s="6">
        <f>Gradings!E116</f>
        <v>0.91859999999999997</v>
      </c>
      <c r="AC3" s="2">
        <f>CEILING((AB3*$D3),0.01)</f>
        <v>8.18</v>
      </c>
      <c r="AD3">
        <f>FLOOR(($EC3*POWER(($ED3-AC3),$EE3)),1)</f>
        <v>794</v>
      </c>
      <c r="AE3"/>
      <c r="AF3"/>
      <c r="AI3" s="2">
        <f>AL3</f>
        <v>7.87</v>
      </c>
      <c r="AJ3" s="18">
        <f>AM3</f>
        <v>888</v>
      </c>
      <c r="AK3" s="6">
        <f>Gradings!F116</f>
        <v>0.88339999999999996</v>
      </c>
      <c r="AL3" s="2">
        <f>CEILING((AK3*$D3),0.01)</f>
        <v>7.87</v>
      </c>
      <c r="AM3">
        <f>FLOOR(($EC3*POWER(($ED3-AL3),$EE3)),1)</f>
        <v>888</v>
      </c>
      <c r="AQ3" s="8"/>
      <c r="AR3" s="2">
        <f>AU3</f>
        <v>7.55</v>
      </c>
      <c r="AS3" s="18">
        <f>AV3</f>
        <v>991</v>
      </c>
      <c r="AT3" s="6">
        <f>Gradings!G116</f>
        <v>0.84819999999999995</v>
      </c>
      <c r="AU3" s="2">
        <f>CEILING((AT3*$D3),0.01)</f>
        <v>7.55</v>
      </c>
      <c r="AV3">
        <f>FLOOR(($EC3*POWER(($ED3-AU3),$EE3)),1)</f>
        <v>991</v>
      </c>
      <c r="AW3"/>
      <c r="AX3"/>
      <c r="AZ3" s="8"/>
      <c r="BA3" s="2">
        <f>BD3</f>
        <v>7.24</v>
      </c>
      <c r="BB3" s="18">
        <f>BE3</f>
        <v>1096</v>
      </c>
      <c r="BC3" s="6">
        <f>Gradings!H116</f>
        <v>0.81299999999999994</v>
      </c>
      <c r="BD3" s="2">
        <f>CEILING((BC3*$D3),0.01)</f>
        <v>7.24</v>
      </c>
      <c r="BE3">
        <f>FLOOR(($EC3*POWER(($ED3-BD3),$EE3)),1)</f>
        <v>1096</v>
      </c>
      <c r="BF3"/>
      <c r="BG3"/>
      <c r="BI3" s="8"/>
      <c r="BJ3" s="2">
        <f>BM3</f>
        <v>6.93</v>
      </c>
      <c r="BK3" s="18">
        <f>BN3</f>
        <v>1205</v>
      </c>
      <c r="BL3" s="6">
        <f>Gradings!I116</f>
        <v>0.77780000000000005</v>
      </c>
      <c r="BM3" s="2">
        <f>CEILING((BL3*$D3),0.01)</f>
        <v>6.93</v>
      </c>
      <c r="BN3">
        <f>FLOOR(($EC3*POWER(($ED3-BM3),$EE3)),1)</f>
        <v>1205</v>
      </c>
      <c r="BO3"/>
      <c r="BP3"/>
      <c r="BR3" s="8"/>
      <c r="BS3" s="2">
        <f>BV3</f>
        <v>6.58</v>
      </c>
      <c r="BT3" s="18">
        <f>BW3</f>
        <v>1334</v>
      </c>
      <c r="BU3" s="6">
        <f>Gradings!J116</f>
        <v>0.73860000000000003</v>
      </c>
      <c r="BV3" s="2">
        <f>CEILING((BU3*$D3),0.01)</f>
        <v>6.58</v>
      </c>
      <c r="BW3">
        <f>FLOOR(($EC3*POWER(($ED3-BV3),$EE3)),1)</f>
        <v>1334</v>
      </c>
      <c r="BX3"/>
      <c r="BY3"/>
      <c r="CA3" s="8"/>
      <c r="CB3" s="2">
        <f>CE3</f>
        <v>6.18</v>
      </c>
      <c r="CC3" s="18">
        <f>CF3</f>
        <v>1488</v>
      </c>
      <c r="CD3" s="6">
        <f>Gradings!K116</f>
        <v>0.69399999999999995</v>
      </c>
      <c r="CE3" s="2">
        <f>CEILING((CD3*$D3),0.01)</f>
        <v>6.18</v>
      </c>
      <c r="CF3">
        <f>FLOOR(($EC3*POWER(($ED3-CE3),$EE3)),1)</f>
        <v>1488</v>
      </c>
      <c r="CG3"/>
      <c r="CH3"/>
      <c r="CJ3" s="8"/>
      <c r="CK3" s="2">
        <f>CN3</f>
        <v>5.71</v>
      </c>
      <c r="CL3" s="18">
        <f>CO3</f>
        <v>1679</v>
      </c>
      <c r="CM3" s="6">
        <f>Gradings!L116</f>
        <v>0.64100000000000001</v>
      </c>
      <c r="CN3" s="2">
        <f>CEILING((CM3*$D3),0.01)</f>
        <v>5.71</v>
      </c>
      <c r="CO3">
        <f>FLOOR(($EC3*POWER(($ED3-CN3),$EE3)),1)</f>
        <v>1679</v>
      </c>
      <c r="CP3"/>
      <c r="CQ3"/>
      <c r="CS3" s="8"/>
      <c r="CT3" s="2">
        <f>CW3</f>
        <v>5.12</v>
      </c>
      <c r="CU3" s="18">
        <f>CX3</f>
        <v>1933</v>
      </c>
      <c r="CV3" s="6">
        <f>Gradings!M116</f>
        <v>0.57499999999999996</v>
      </c>
      <c r="CW3" s="2">
        <f>CEILING((CV3*$D3),0.01)</f>
        <v>5.12</v>
      </c>
      <c r="CX3">
        <f>FLOOR(($EC3*POWER(($ED3-CW3),$EE3)),1)</f>
        <v>1933</v>
      </c>
      <c r="CY3"/>
      <c r="CZ3"/>
      <c r="DB3" s="8"/>
      <c r="DC3" s="2">
        <f>DF3</f>
        <v>4.3600000000000003</v>
      </c>
      <c r="DD3" s="18">
        <f>DG3</f>
        <v>2283</v>
      </c>
      <c r="DE3" s="6">
        <f>Gradings!N116</f>
        <v>0.48980000000000001</v>
      </c>
      <c r="DF3" s="2">
        <f>CEILING((DE3*$D3),0.01)</f>
        <v>4.3600000000000003</v>
      </c>
      <c r="DG3">
        <f>FLOOR(($EC3*POWER(($ED3-DF3),$EE3)),1)</f>
        <v>2283</v>
      </c>
      <c r="DH3"/>
      <c r="DI3"/>
      <c r="DK3" s="8"/>
      <c r="DL3" s="2">
        <f>DO3</f>
        <v>3.37</v>
      </c>
      <c r="DM3" s="18">
        <f>DP3</f>
        <v>2779</v>
      </c>
      <c r="DN3" s="6">
        <f>Gradings!O116</f>
        <v>0.37759999999999999</v>
      </c>
      <c r="DO3" s="2">
        <f>CEILING((DN3*$D3),0.01)</f>
        <v>3.37</v>
      </c>
      <c r="DP3">
        <f>FLOOR(($EC3*POWER(($ED3-DO3),$EE3)),1)</f>
        <v>2779</v>
      </c>
      <c r="DQ3"/>
      <c r="DR3"/>
      <c r="DT3" s="8"/>
      <c r="DU3" s="2">
        <f>DX3</f>
        <v>2.16</v>
      </c>
      <c r="DV3" s="18">
        <f>DY3</f>
        <v>3443</v>
      </c>
      <c r="DW3" s="6">
        <f>Gradings!P116</f>
        <v>0.2417</v>
      </c>
      <c r="DX3" s="2">
        <f>CEILING((DW3*$D3),0.01)</f>
        <v>2.16</v>
      </c>
      <c r="DY3">
        <f>FLOOR(($EC3*POWER(($ED3-DX3),$EE3)),1)</f>
        <v>3443</v>
      </c>
      <c r="DZ3"/>
      <c r="EA3"/>
      <c r="EB3"/>
      <c r="EC3">
        <v>46.084899999999998</v>
      </c>
      <c r="ED3">
        <v>13</v>
      </c>
      <c r="EE3">
        <v>1.81</v>
      </c>
      <c r="EF3">
        <f>FLOOR((EC3*POWER((ED3-D3),EE3)),1)</f>
        <v>592</v>
      </c>
      <c r="EI3" t="str">
        <f>A3</f>
        <v>60 m</v>
      </c>
    </row>
    <row r="4" spans="1:139">
      <c r="A4" s="1" t="str">
        <f>vocabulaire!B22</f>
        <v>kogel</v>
      </c>
      <c r="B4" s="14"/>
      <c r="C4" s="15">
        <v>9.9</v>
      </c>
      <c r="E4" s="18">
        <f>EH4</f>
        <v>523</v>
      </c>
      <c r="G4" s="8"/>
      <c r="H4" s="2">
        <f>FLOOR((J4*$C4),0.01)</f>
        <v>10.26</v>
      </c>
      <c r="I4" s="18">
        <f>N4</f>
        <v>546</v>
      </c>
      <c r="J4" s="6">
        <f>Gradings!C117</f>
        <v>1.0367999999999999</v>
      </c>
      <c r="K4" s="2"/>
      <c r="L4"/>
      <c r="M4"/>
      <c r="N4">
        <f>FLOOR(($EC4*POWER((H4-$ED4),$EE4)),1)</f>
        <v>546</v>
      </c>
      <c r="P4" s="8"/>
      <c r="Q4" s="2">
        <f>FLOOR((S4*$C4),0.01)</f>
        <v>10.98</v>
      </c>
      <c r="R4" s="18">
        <f>W4</f>
        <v>594</v>
      </c>
      <c r="S4" s="6">
        <f>Gradings!D117</f>
        <v>1.1100000000000001</v>
      </c>
      <c r="T4" s="2"/>
      <c r="U4"/>
      <c r="V4"/>
      <c r="W4">
        <f>FLOOR(($EC4*POWER((Q4-$ED4),$EE4)),1)</f>
        <v>594</v>
      </c>
      <c r="Y4" s="8"/>
      <c r="Z4" s="2">
        <f>FLOOR((AB4*$C4),0.01)</f>
        <v>11.82</v>
      </c>
      <c r="AA4" s="18">
        <f>AF4</f>
        <v>649</v>
      </c>
      <c r="AB4" s="6">
        <f>Gradings!E117</f>
        <v>1.1942999999999999</v>
      </c>
      <c r="AC4" s="2"/>
      <c r="AD4"/>
      <c r="AE4"/>
      <c r="AF4">
        <f>FLOOR(($EC4*POWER((Z4-$ED4),$EE4)),1)</f>
        <v>649</v>
      </c>
      <c r="AI4" s="2">
        <f>FLOOR((AK4*$C4),0.01)</f>
        <v>12.48</v>
      </c>
      <c r="AJ4" s="18">
        <f>AO4</f>
        <v>693</v>
      </c>
      <c r="AK4" s="6">
        <f>Gradings!F117</f>
        <v>1.2606999999999999</v>
      </c>
      <c r="AO4">
        <f>FLOOR(($EC4*POWER((AI4-$ED4),$EE4)),1)</f>
        <v>693</v>
      </c>
      <c r="AQ4" s="8"/>
      <c r="AR4" s="2">
        <f>FLOOR((AT4*$C4),0.01)</f>
        <v>13.56</v>
      </c>
      <c r="AS4" s="18">
        <f>AX4</f>
        <v>765</v>
      </c>
      <c r="AT4" s="6">
        <f>Gradings!G117</f>
        <v>1.3706</v>
      </c>
      <c r="AV4"/>
      <c r="AW4"/>
      <c r="AX4">
        <f>FLOOR(($EC4*POWER((AR4-$ED4),$EE4)),1)</f>
        <v>765</v>
      </c>
      <c r="AZ4" s="8"/>
      <c r="BA4" s="2">
        <f>FLOOR((BC4*$C4),0.01)</f>
        <v>14.86</v>
      </c>
      <c r="BB4" s="18">
        <f>BG4</f>
        <v>852</v>
      </c>
      <c r="BC4" s="6">
        <f>Gradings!H117</f>
        <v>1.5015000000000001</v>
      </c>
      <c r="BE4"/>
      <c r="BF4"/>
      <c r="BG4">
        <f>FLOOR(($EC4*POWER((BA4-$ED4),$EE4)),1)</f>
        <v>852</v>
      </c>
      <c r="BI4" s="8"/>
      <c r="BJ4" s="2">
        <f>FLOOR((BL4*$C4),0.01)</f>
        <v>16.43</v>
      </c>
      <c r="BK4" s="18">
        <f>BP4</f>
        <v>957</v>
      </c>
      <c r="BL4" s="6">
        <f>Gradings!I117</f>
        <v>1.66</v>
      </c>
      <c r="BN4"/>
      <c r="BO4"/>
      <c r="BP4">
        <f>FLOOR(($EC4*POWER((BJ4-$ED4),$EE4)),1)</f>
        <v>957</v>
      </c>
      <c r="BR4" s="8"/>
      <c r="BS4" s="2">
        <f>FLOOR((BU4*$C4),0.01)</f>
        <v>18.37</v>
      </c>
      <c r="BT4" s="18">
        <f>BY4</f>
        <v>1088</v>
      </c>
      <c r="BU4" s="6">
        <f>Gradings!J117</f>
        <v>1.8559000000000001</v>
      </c>
      <c r="BW4"/>
      <c r="BX4"/>
      <c r="BY4">
        <f>FLOOR(($EC4*POWER((BS4-$ED4),$EE4)),1)</f>
        <v>1088</v>
      </c>
      <c r="CA4" s="8"/>
      <c r="CB4" s="2">
        <f>FLOOR((CD4*$C4),0.01)</f>
        <v>18.14</v>
      </c>
      <c r="CC4" s="18">
        <f>CH4</f>
        <v>1072</v>
      </c>
      <c r="CD4" s="6">
        <f>Gradings!K117</f>
        <v>1.8324</v>
      </c>
      <c r="CF4"/>
      <c r="CG4"/>
      <c r="CH4">
        <f>FLOOR(($EC4*POWER((CB4-$ED4),$EE4)),1)</f>
        <v>1072</v>
      </c>
      <c r="CJ4" s="8"/>
      <c r="CK4" s="2">
        <f>FLOOR((CM4*$C4),0.01)</f>
        <v>20.53</v>
      </c>
      <c r="CL4" s="18">
        <f>CQ4</f>
        <v>1235</v>
      </c>
      <c r="CM4" s="6">
        <f>Gradings!L117</f>
        <v>2.0741999999999998</v>
      </c>
      <c r="CO4"/>
      <c r="CP4"/>
      <c r="CQ4">
        <f>FLOOR(($EC4*POWER((CK4-$ED4),$EE4)),1)</f>
        <v>1235</v>
      </c>
      <c r="CS4" s="8"/>
      <c r="CT4" s="2">
        <f>FLOOR((CV4*$C4),0.01)</f>
        <v>23.650000000000002</v>
      </c>
      <c r="CU4" s="18">
        <f>CZ4</f>
        <v>1448</v>
      </c>
      <c r="CV4" s="6">
        <f>Gradings!M117</f>
        <v>2.3894000000000002</v>
      </c>
      <c r="CX4"/>
      <c r="CY4"/>
      <c r="CZ4">
        <f>FLOOR(($EC4*POWER((CT4-$ED4),$EE4)),1)</f>
        <v>1448</v>
      </c>
      <c r="DB4" s="8"/>
      <c r="DC4" s="2">
        <f>FLOOR((DE4*$C4),0.01)</f>
        <v>27.89</v>
      </c>
      <c r="DD4" s="18">
        <f>DI4</f>
        <v>1741</v>
      </c>
      <c r="DE4" s="6">
        <f>Gradings!N117</f>
        <v>2.8176000000000001</v>
      </c>
      <c r="DG4"/>
      <c r="DH4"/>
      <c r="DI4">
        <f>FLOOR(($EC4*POWER((DC4-$ED4),$EE4)),1)</f>
        <v>1741</v>
      </c>
      <c r="DK4" s="8"/>
      <c r="DL4" s="2">
        <f>FLOOR((DN4*$C4),0.01)</f>
        <v>33.980000000000004</v>
      </c>
      <c r="DM4" s="18">
        <f>DR4</f>
        <v>2165</v>
      </c>
      <c r="DN4" s="6">
        <f>Gradings!O117</f>
        <v>3.4327999999999999</v>
      </c>
      <c r="DP4"/>
      <c r="DQ4"/>
      <c r="DR4">
        <f>FLOOR(($EC4*POWER((DL4-$ED4),$EE4)),1)</f>
        <v>2165</v>
      </c>
      <c r="DT4" s="8"/>
      <c r="DU4" s="2">
        <f>FLOOR((DW4*$C4),0.01)</f>
        <v>43.47</v>
      </c>
      <c r="DV4" s="18">
        <f>EA4</f>
        <v>2834</v>
      </c>
      <c r="DW4" s="6">
        <f>Gradings!P117</f>
        <v>4.3917000000000002</v>
      </c>
      <c r="DY4"/>
      <c r="DZ4"/>
      <c r="EA4">
        <f>FLOOR(($EC4*POWER((DU4-$ED4),$EE4)),1)</f>
        <v>2834</v>
      </c>
      <c r="EB4"/>
      <c r="EC4">
        <v>56.021099999999997</v>
      </c>
      <c r="ED4">
        <v>1.5</v>
      </c>
      <c r="EE4">
        <v>1.05</v>
      </c>
      <c r="EH4">
        <f>FLOOR((EC4*POWER((C4-ED4),EE4)),1)</f>
        <v>523</v>
      </c>
      <c r="EI4" t="str">
        <f t="shared" ref="EI4:EI11" si="0">A4</f>
        <v>kogel</v>
      </c>
    </row>
    <row r="5" spans="1:139">
      <c r="A5" s="1" t="str">
        <f>vocabulaire!B20</f>
        <v>ver</v>
      </c>
      <c r="B5" s="14"/>
      <c r="C5" s="15">
        <v>4.5599999999999996</v>
      </c>
      <c r="E5" s="18">
        <f>EG5</f>
        <v>443</v>
      </c>
      <c r="G5" s="8"/>
      <c r="H5" s="2">
        <f>FLOOR((J5*$C5),0.01)</f>
        <v>4.78</v>
      </c>
      <c r="I5" s="18">
        <f>M5</f>
        <v>500</v>
      </c>
      <c r="J5" s="6">
        <f>Gradings!C118</f>
        <v>1.05</v>
      </c>
      <c r="K5" s="2"/>
      <c r="L5"/>
      <c r="M5">
        <f>FLOOR(($EC5*POWER((H5*100-$ED5),$EE5)),1)</f>
        <v>500</v>
      </c>
      <c r="N5"/>
      <c r="P5" s="8"/>
      <c r="Q5" s="2">
        <f>FLOOR((S5*$C5),0.01)</f>
        <v>5.0600000000000005</v>
      </c>
      <c r="R5" s="18">
        <f>V5</f>
        <v>576</v>
      </c>
      <c r="S5" s="6">
        <f>Gradings!D118</f>
        <v>1.1101000000000001</v>
      </c>
      <c r="T5" s="2"/>
      <c r="U5"/>
      <c r="V5">
        <f>FLOOR(($EC5*POWER((Q5*100-$ED5),$EE5)),1)</f>
        <v>576</v>
      </c>
      <c r="W5"/>
      <c r="Y5" s="8"/>
      <c r="Z5" s="2">
        <f>FLOOR((AB5*$C5),0.01)</f>
        <v>5.36</v>
      </c>
      <c r="AA5" s="18">
        <f>AE5</f>
        <v>660</v>
      </c>
      <c r="AB5" s="6">
        <f>Gradings!E118</f>
        <v>1.1776</v>
      </c>
      <c r="AC5" s="2"/>
      <c r="AD5"/>
      <c r="AE5">
        <f>FLOOR(($EC5*POWER((Z5*100-$ED5),$EE5)),1)</f>
        <v>660</v>
      </c>
      <c r="AF5"/>
      <c r="AI5" s="2">
        <f>FLOOR((AK5*$C5),0.01)</f>
        <v>5.71</v>
      </c>
      <c r="AJ5" s="18">
        <f>AN5</f>
        <v>762</v>
      </c>
      <c r="AK5" s="6">
        <f>Gradings!F118</f>
        <v>1.2538</v>
      </c>
      <c r="AN5">
        <f>FLOOR(($EC5*POWER((AI5*100-$ED5),$EE5)),1)</f>
        <v>762</v>
      </c>
      <c r="AQ5" s="8"/>
      <c r="AR5" s="2">
        <f>FLOOR((AT5*$C5),0.01)</f>
        <v>6.11</v>
      </c>
      <c r="AS5" s="18">
        <f>AW5</f>
        <v>883</v>
      </c>
      <c r="AT5" s="6">
        <f>Gradings!G118</f>
        <v>1.3405</v>
      </c>
      <c r="AV5"/>
      <c r="AW5">
        <f>FLOOR(($EC5*POWER((AR5*100-$ED5),$EE5)),1)</f>
        <v>883</v>
      </c>
      <c r="AX5"/>
      <c r="AZ5" s="8"/>
      <c r="BA5" s="2">
        <f>FLOOR((BC5*$C5),0.01)</f>
        <v>6.5600000000000005</v>
      </c>
      <c r="BB5" s="18">
        <f>BF5</f>
        <v>1027</v>
      </c>
      <c r="BC5" s="6">
        <f>Gradings!H118</f>
        <v>1.44</v>
      </c>
      <c r="BE5"/>
      <c r="BF5">
        <f>FLOOR(($EC5*POWER((BA5*100-$ED5),$EE5)),1)</f>
        <v>1027</v>
      </c>
      <c r="BG5"/>
      <c r="BI5" s="8"/>
      <c r="BJ5" s="2">
        <f>FLOOR((BL5*$C5),0.01)</f>
        <v>7.09</v>
      </c>
      <c r="BK5" s="18">
        <f>BO5</f>
        <v>1203</v>
      </c>
      <c r="BL5" s="6">
        <f>Gradings!I118</f>
        <v>1.5557000000000001</v>
      </c>
      <c r="BN5"/>
      <c r="BO5">
        <f>FLOOR(($EC5*POWER((BJ5*100-$ED5),$EE5)),1)</f>
        <v>1203</v>
      </c>
      <c r="BP5"/>
      <c r="BR5" s="8"/>
      <c r="BS5" s="2">
        <f>FLOOR((BU5*$C5),0.01)</f>
        <v>7.72</v>
      </c>
      <c r="BT5" s="18">
        <f>BX5</f>
        <v>1422</v>
      </c>
      <c r="BU5" s="6">
        <f>Gradings!J118</f>
        <v>1.6942999999999999</v>
      </c>
      <c r="BW5"/>
      <c r="BX5">
        <f>FLOOR(($EC5*POWER((BS5*100-$ED5),$EE5)),1)</f>
        <v>1422</v>
      </c>
      <c r="BY5"/>
      <c r="CA5" s="8"/>
      <c r="CB5" s="2">
        <f>FLOOR((CD5*$C5),0.01)</f>
        <v>8.52</v>
      </c>
      <c r="CC5" s="18">
        <f>CG5</f>
        <v>1716</v>
      </c>
      <c r="CD5" s="6">
        <f>Gradings!K118</f>
        <v>1.8694999999999999</v>
      </c>
      <c r="CF5"/>
      <c r="CG5">
        <f>FLOOR(($EC5*POWER((CB5*100-$ED5),$EE5)),1)</f>
        <v>1716</v>
      </c>
      <c r="CH5"/>
      <c r="CJ5" s="8"/>
      <c r="CK5" s="2">
        <f>FLOOR((CM5*$C5),0.01)</f>
        <v>9.870000000000001</v>
      </c>
      <c r="CL5" s="18">
        <f>CP5</f>
        <v>2246</v>
      </c>
      <c r="CM5" s="6">
        <f>Gradings!L118</f>
        <v>2.1644999999999999</v>
      </c>
      <c r="CO5"/>
      <c r="CP5">
        <f>FLOOR(($EC5*POWER((CK5*100-$ED5),$EE5)),1)</f>
        <v>2246</v>
      </c>
      <c r="CQ5"/>
      <c r="CS5" s="8"/>
      <c r="CT5" s="2">
        <f>FLOOR((CV5*$C5),0.01)</f>
        <v>13.290000000000001</v>
      </c>
      <c r="CU5" s="18">
        <f>CY5</f>
        <v>3757</v>
      </c>
      <c r="CV5" s="6">
        <f>Gradings!M118</f>
        <v>2.9154</v>
      </c>
      <c r="CX5"/>
      <c r="CY5">
        <f>FLOOR(($EC5*POWER((CT5*100-$ED5),$EE5)),1)</f>
        <v>3757</v>
      </c>
      <c r="CZ5"/>
      <c r="DB5" s="8"/>
      <c r="DC5" s="2">
        <f>FLOOR((DE5*$C5),0.01)</f>
        <v>14.9</v>
      </c>
      <c r="DD5" s="18">
        <f>DH5</f>
        <v>4541</v>
      </c>
      <c r="DE5" s="6">
        <f>Gradings!N118</f>
        <v>3.2696000000000001</v>
      </c>
      <c r="DG5"/>
      <c r="DH5">
        <f>FLOOR(($EC5*POWER((DC5*100-$ED5),$EE5)),1)</f>
        <v>4541</v>
      </c>
      <c r="DI5"/>
      <c r="DK5" s="8"/>
      <c r="DL5" s="2">
        <f>FLOOR((DN5*$C5),0.01)</f>
        <v>20.170000000000002</v>
      </c>
      <c r="DM5" s="18">
        <f>DQ5</f>
        <v>7384</v>
      </c>
      <c r="DN5" s="6">
        <f>Gradings!O118</f>
        <v>4.4234999999999998</v>
      </c>
      <c r="DP5"/>
      <c r="DQ5">
        <f>FLOOR(($EC5*POWER((DL5*100-$ED5),$EE5)),1)</f>
        <v>7384</v>
      </c>
      <c r="DR5"/>
      <c r="DT5" s="8"/>
      <c r="DU5" s="2">
        <f>FLOOR((DW5*$C5),0.01)</f>
        <v>34.29</v>
      </c>
      <c r="DV5" s="18">
        <f>DZ5</f>
        <v>16668</v>
      </c>
      <c r="DW5" s="6">
        <f>Gradings!P118</f>
        <v>7.52</v>
      </c>
      <c r="DY5"/>
      <c r="DZ5">
        <f>FLOOR(($EC5*POWER((DU5*100-$ED5),$EE5)),1)</f>
        <v>16668</v>
      </c>
      <c r="EA5"/>
      <c r="EB5"/>
      <c r="EC5">
        <v>0.188807</v>
      </c>
      <c r="ED5">
        <v>210</v>
      </c>
      <c r="EE5">
        <v>1.41</v>
      </c>
      <c r="EG5">
        <f>FLOOR((EC5*POWER((C5*100-ED5),EE5)),1)</f>
        <v>443</v>
      </c>
      <c r="EI5" t="str">
        <f t="shared" si="0"/>
        <v>ver</v>
      </c>
    </row>
    <row r="6" spans="1:139" ht="12.75" thickBot="1">
      <c r="A6" s="1" t="str">
        <f>vocabulaire!B19</f>
        <v>pols</v>
      </c>
      <c r="B6" s="16"/>
      <c r="C6" s="39">
        <v>2</v>
      </c>
      <c r="E6" s="18">
        <f>EG6</f>
        <v>221</v>
      </c>
      <c r="G6" s="8"/>
      <c r="H6" s="2">
        <f>FLOOR((J6*$C6),0.01)</f>
        <v>2.16</v>
      </c>
      <c r="I6" s="18">
        <f>M6</f>
        <v>270</v>
      </c>
      <c r="J6" s="6">
        <f>Gradings!C119</f>
        <v>1.0820000000000001</v>
      </c>
      <c r="K6" s="2"/>
      <c r="L6"/>
      <c r="M6">
        <f>FLOOR(($EC6*POWER((H6*100-$ED6),$EE6)),1)</f>
        <v>270</v>
      </c>
      <c r="N6"/>
      <c r="P6" s="8"/>
      <c r="Q6" s="2">
        <f>FLOOR((S6*$C6),0.01)</f>
        <v>2.29</v>
      </c>
      <c r="R6" s="18">
        <f>V6</f>
        <v>311</v>
      </c>
      <c r="S6" s="6">
        <f>Gradings!D119</f>
        <v>1.1451</v>
      </c>
      <c r="T6" s="2"/>
      <c r="U6"/>
      <c r="V6">
        <f>FLOOR(($EC6*POWER((Q6*100-$ED6),$EE6)),1)</f>
        <v>311</v>
      </c>
      <c r="W6"/>
      <c r="Y6" s="8"/>
      <c r="Z6" s="2">
        <f>FLOOR((AB6*$C6),0.01)</f>
        <v>2.4300000000000002</v>
      </c>
      <c r="AA6" s="18">
        <f>AE6</f>
        <v>358</v>
      </c>
      <c r="AB6" s="6">
        <f>Gradings!E119</f>
        <v>1.2159</v>
      </c>
      <c r="AC6" s="2"/>
      <c r="AD6"/>
      <c r="AE6">
        <f>FLOOR(($EC6*POWER((Z6*100-$ED6),$EE6)),1)</f>
        <v>358</v>
      </c>
      <c r="AF6"/>
      <c r="AI6" s="2">
        <f>FLOOR((AK6*$C6),0.01)</f>
        <v>2.59</v>
      </c>
      <c r="AJ6" s="18">
        <f>AN6</f>
        <v>413</v>
      </c>
      <c r="AK6" s="6">
        <f>Gradings!F119</f>
        <v>1.2961</v>
      </c>
      <c r="AN6">
        <f>FLOOR(($EC6*POWER((AI6*100-$ED6),$EE6)),1)</f>
        <v>413</v>
      </c>
      <c r="AQ6" s="8"/>
      <c r="AR6" s="2">
        <f>FLOOR((AT6*$C6),0.01)</f>
        <v>2.77</v>
      </c>
      <c r="AS6" s="18">
        <f>AW6</f>
        <v>478</v>
      </c>
      <c r="AT6" s="6">
        <f>Gradings!G119</f>
        <v>1.3876999999999999</v>
      </c>
      <c r="AV6"/>
      <c r="AW6">
        <f>FLOOR(($EC6*POWER((AR6*100-$ED6),$EE6)),1)</f>
        <v>478</v>
      </c>
      <c r="AX6"/>
      <c r="AZ6" s="8"/>
      <c r="BA6" s="2">
        <f>FLOOR((BC6*$C6),0.01)</f>
        <v>2.98</v>
      </c>
      <c r="BB6" s="18">
        <f>BF6</f>
        <v>556</v>
      </c>
      <c r="BC6" s="6">
        <f>Gradings!H119</f>
        <v>1.4932000000000001</v>
      </c>
      <c r="BE6"/>
      <c r="BF6">
        <f>FLOOR(($EC6*POWER((BA6*100-$ED6),$EE6)),1)</f>
        <v>556</v>
      </c>
      <c r="BG6"/>
      <c r="BI6" s="8"/>
      <c r="BJ6" s="2">
        <f>FLOOR((BL6*$C6),0.01)</f>
        <v>3.23</v>
      </c>
      <c r="BK6" s="18">
        <f>BO6</f>
        <v>652</v>
      </c>
      <c r="BL6" s="6">
        <f>Gradings!I119</f>
        <v>1.6160000000000001</v>
      </c>
      <c r="BN6"/>
      <c r="BO6">
        <f>FLOOR(($EC6*POWER((BJ6*100-$ED6),$EE6)),1)</f>
        <v>652</v>
      </c>
      <c r="BP6"/>
      <c r="BR6" s="8"/>
      <c r="BS6" s="2">
        <f>FLOOR((BU6*$C6),0.01)</f>
        <v>3.5700000000000003</v>
      </c>
      <c r="BT6" s="18">
        <f>BX6</f>
        <v>790</v>
      </c>
      <c r="BU6" s="6">
        <f>Gradings!J119</f>
        <v>1.7854000000000001</v>
      </c>
      <c r="BW6"/>
      <c r="BX6">
        <f>FLOOR(($EC6*POWER((BS6*100-$ED6),$EE6)),1)</f>
        <v>790</v>
      </c>
      <c r="BY6"/>
      <c r="CA6" s="8"/>
      <c r="CB6" s="2">
        <f>FLOOR((CD6*$C6),0.01)</f>
        <v>4.0600000000000005</v>
      </c>
      <c r="CC6" s="18">
        <f>CG6</f>
        <v>1000</v>
      </c>
      <c r="CD6" s="6">
        <f>Gradings!K119</f>
        <v>2.0333000000000001</v>
      </c>
      <c r="CF6"/>
      <c r="CG6">
        <f>FLOOR(($EC6*POWER((CB6*100-$ED6),$EE6)),1)</f>
        <v>1000</v>
      </c>
      <c r="CH6"/>
      <c r="CJ6" s="8"/>
      <c r="CK6" s="2">
        <f>FLOOR((CM6*$C6),0.01)</f>
        <v>4.8600000000000003</v>
      </c>
      <c r="CL6" s="18">
        <f>CP6</f>
        <v>1369</v>
      </c>
      <c r="CM6" s="6">
        <f>Gradings!L119</f>
        <v>2.4342000000000001</v>
      </c>
      <c r="CO6"/>
      <c r="CP6">
        <f>FLOOR(($EC6*POWER((CK6*100-$ED6),$EE6)),1)</f>
        <v>1369</v>
      </c>
      <c r="CQ6"/>
      <c r="CS6" s="8"/>
      <c r="CT6" s="2">
        <f>FLOOR((CV6*$C6),0.01)</f>
        <v>6.4</v>
      </c>
      <c r="CU6" s="18">
        <f>CY6</f>
        <v>2154</v>
      </c>
      <c r="CV6" s="6">
        <f>Gradings!M119</f>
        <v>3.202</v>
      </c>
      <c r="CX6"/>
      <c r="CY6">
        <f>FLOOR(($EC6*POWER((CT6*100-$ED6),$EE6)),1)</f>
        <v>2154</v>
      </c>
      <c r="CZ6"/>
      <c r="DB6" s="8"/>
      <c r="DC6" s="2">
        <f>FLOOR((DE6*$C6),0.01)</f>
        <v>9.68</v>
      </c>
      <c r="DD6" s="18">
        <f>DH6</f>
        <v>4089</v>
      </c>
      <c r="DE6" s="6">
        <f>Gradings!N119</f>
        <v>4.8402000000000003</v>
      </c>
      <c r="DG6"/>
      <c r="DH6">
        <f>FLOOR(($EC6*POWER((DC6*100-$ED6),$EE6)),1)</f>
        <v>4089</v>
      </c>
      <c r="DI6"/>
      <c r="DK6" s="8"/>
      <c r="DL6" s="2">
        <f>FLOOR((DN6*$C6),0.01)</f>
        <v>10.9</v>
      </c>
      <c r="DM6" s="18">
        <f>DQ6</f>
        <v>4884</v>
      </c>
      <c r="DN6" s="6">
        <f>Gradings!O119</f>
        <v>5.4546999999999999</v>
      </c>
      <c r="DP6"/>
      <c r="DQ6">
        <f>FLOOR(($EC6*POWER((DL6*100-$ED6),$EE6)),1)</f>
        <v>4884</v>
      </c>
      <c r="DR6"/>
      <c r="DT6" s="8"/>
      <c r="DU6" s="2">
        <f>FLOOR((DW6*$C6),0.01)</f>
        <v>12.11</v>
      </c>
      <c r="DV6" s="18">
        <f>DZ6</f>
        <v>5706</v>
      </c>
      <c r="DW6" s="6">
        <f>Gradings!P119</f>
        <v>6.0587999999999997</v>
      </c>
      <c r="DY6"/>
      <c r="DZ6">
        <f>FLOOR(($EC6*POWER((DU6*100-$ED6),$EE6)),1)</f>
        <v>5706</v>
      </c>
      <c r="EA6"/>
      <c r="EB6"/>
      <c r="EC6">
        <v>0.44124999999999998</v>
      </c>
      <c r="ED6">
        <v>100</v>
      </c>
      <c r="EE6">
        <v>1.35</v>
      </c>
      <c r="EG6">
        <f>FLOOR((EC6*POWER((C6*100-ED6),EE6)),1)</f>
        <v>221</v>
      </c>
      <c r="EI6" t="str">
        <f t="shared" si="0"/>
        <v>pols</v>
      </c>
    </row>
    <row r="7" spans="1:139" s="11" customFormat="1">
      <c r="A7" s="19" t="str">
        <f>vocabulaire!B30</f>
        <v>dag 1</v>
      </c>
      <c r="B7" s="20"/>
      <c r="C7" s="21"/>
      <c r="D7" s="21"/>
      <c r="E7" s="22">
        <f>SUM(E3:E6)</f>
        <v>1779</v>
      </c>
      <c r="F7" s="23"/>
      <c r="G7" s="22"/>
      <c r="H7" s="22"/>
      <c r="I7" s="22">
        <f>SUM(I3:I6)</f>
        <v>1932</v>
      </c>
      <c r="J7" s="6">
        <f>Gradings!C120</f>
        <v>0</v>
      </c>
      <c r="K7" s="22"/>
      <c r="L7" s="20"/>
      <c r="M7" s="20"/>
      <c r="N7" s="20"/>
      <c r="O7" s="23"/>
      <c r="P7" s="22"/>
      <c r="Q7" s="22"/>
      <c r="R7" s="22">
        <f>SUM(R3:R6)</f>
        <v>2185</v>
      </c>
      <c r="S7" s="6">
        <f>Gradings!D120</f>
        <v>0</v>
      </c>
      <c r="T7" s="22"/>
      <c r="U7" s="20"/>
      <c r="V7" s="20"/>
      <c r="W7" s="20"/>
      <c r="X7" s="23"/>
      <c r="Y7" s="22"/>
      <c r="Z7" s="22"/>
      <c r="AA7" s="22">
        <f>SUM(AA3:AA6)</f>
        <v>2461</v>
      </c>
      <c r="AB7" s="6">
        <f>Gradings!E120</f>
        <v>0</v>
      </c>
      <c r="AC7" s="22"/>
      <c r="AD7" s="20"/>
      <c r="AE7" s="20"/>
      <c r="AF7" s="20"/>
      <c r="AG7" s="23"/>
      <c r="AH7" s="22"/>
      <c r="AI7" s="22"/>
      <c r="AJ7" s="22">
        <f>SUM(AJ3:AJ6)</f>
        <v>2756</v>
      </c>
      <c r="AK7" s="6">
        <f>Gradings!F120</f>
        <v>0</v>
      </c>
      <c r="AL7" s="22"/>
      <c r="AM7" s="20"/>
      <c r="AN7" s="20"/>
      <c r="AO7" s="20"/>
      <c r="AP7" s="21"/>
      <c r="AQ7" s="22"/>
      <c r="AR7" s="22"/>
      <c r="AS7" s="22">
        <f>SUM(AS3:AS6)</f>
        <v>3117</v>
      </c>
      <c r="AT7" s="6">
        <f>Gradings!G120</f>
        <v>0</v>
      </c>
      <c r="AU7" s="22"/>
      <c r="AV7" s="20"/>
      <c r="AW7" s="20"/>
      <c r="AX7" s="20"/>
      <c r="AY7" s="21"/>
      <c r="AZ7" s="22"/>
      <c r="BA7" s="22"/>
      <c r="BB7" s="22">
        <f>SUM(BB3:BB6)</f>
        <v>3531</v>
      </c>
      <c r="BC7" s="6">
        <f>Gradings!H120</f>
        <v>0</v>
      </c>
      <c r="BD7" s="22"/>
      <c r="BE7" s="20"/>
      <c r="BF7" s="20"/>
      <c r="BG7" s="20"/>
      <c r="BH7" s="21"/>
      <c r="BI7" s="22"/>
      <c r="BJ7" s="22"/>
      <c r="BK7" s="22">
        <f>SUM(BK3:BK6)</f>
        <v>4017</v>
      </c>
      <c r="BL7" s="6">
        <f>Gradings!I120</f>
        <v>0</v>
      </c>
      <c r="BM7" s="22"/>
      <c r="BN7" s="20"/>
      <c r="BO7" s="20"/>
      <c r="BP7" s="20"/>
      <c r="BQ7" s="21"/>
      <c r="BR7" s="22"/>
      <c r="BS7" s="22"/>
      <c r="BT7" s="22">
        <f>SUM(BT3:BT6)</f>
        <v>4634</v>
      </c>
      <c r="BU7" s="6">
        <f>Gradings!J120</f>
        <v>0</v>
      </c>
      <c r="BV7" s="22"/>
      <c r="BW7" s="20"/>
      <c r="BX7" s="20"/>
      <c r="BY7" s="20"/>
      <c r="BZ7" s="21"/>
      <c r="CA7" s="22"/>
      <c r="CB7" s="22"/>
      <c r="CC7" s="22">
        <f>SUM(CC3:CC6)</f>
        <v>5276</v>
      </c>
      <c r="CD7" s="6">
        <f>Gradings!K120</f>
        <v>0</v>
      </c>
      <c r="CE7" s="22"/>
      <c r="CF7" s="20"/>
      <c r="CG7" s="20"/>
      <c r="CH7" s="20"/>
      <c r="CI7" s="21"/>
      <c r="CJ7" s="22"/>
      <c r="CK7" s="22"/>
      <c r="CL7" s="22">
        <f>SUM(CL3:CL6)</f>
        <v>6529</v>
      </c>
      <c r="CM7" s="6">
        <f>Gradings!L120</f>
        <v>0</v>
      </c>
      <c r="CN7" s="22"/>
      <c r="CR7" s="21"/>
      <c r="CS7" s="22"/>
      <c r="CT7" s="22"/>
      <c r="CU7" s="22">
        <f>SUM(CU3:CU6)</f>
        <v>9292</v>
      </c>
      <c r="CV7" s="6">
        <f>Gradings!M120</f>
        <v>0</v>
      </c>
      <c r="CW7" s="22"/>
      <c r="DA7" s="21"/>
      <c r="DB7" s="22"/>
      <c r="DC7" s="22"/>
      <c r="DD7" s="22">
        <f>SUM(DD3:DD6)</f>
        <v>12654</v>
      </c>
      <c r="DE7" s="6">
        <f>Gradings!N120</f>
        <v>0</v>
      </c>
      <c r="DF7" s="22"/>
      <c r="DJ7" s="21"/>
      <c r="DK7" s="22"/>
      <c r="DL7" s="22"/>
      <c r="DM7" s="22">
        <f>SUM(DM3:DM6)</f>
        <v>17212</v>
      </c>
      <c r="DN7" s="6">
        <f>Gradings!O120</f>
        <v>0</v>
      </c>
      <c r="DO7" s="22"/>
      <c r="DS7" s="21"/>
      <c r="DT7" s="22"/>
      <c r="DU7" s="22"/>
      <c r="DV7" s="22">
        <f>SUM(DV3:DV6)</f>
        <v>28651</v>
      </c>
      <c r="DW7" s="6">
        <f>Gradings!P120</f>
        <v>0</v>
      </c>
      <c r="DX7" s="22"/>
      <c r="EI7"/>
    </row>
    <row r="8" spans="1:139" ht="12.75" thickBot="1">
      <c r="G8" s="8"/>
      <c r="H8" s="2"/>
      <c r="I8" s="8"/>
      <c r="J8" s="6">
        <f>Gradings!C121</f>
        <v>0</v>
      </c>
      <c r="K8" s="2"/>
      <c r="L8"/>
      <c r="M8"/>
      <c r="N8"/>
      <c r="P8" s="8"/>
      <c r="Q8" s="2"/>
      <c r="R8" s="8"/>
      <c r="S8" s="6">
        <f>Gradings!D121</f>
        <v>0</v>
      </c>
      <c r="T8" s="2"/>
      <c r="U8"/>
      <c r="V8"/>
      <c r="W8"/>
      <c r="Y8" s="8"/>
      <c r="Z8" s="2"/>
      <c r="AA8" s="8"/>
      <c r="AB8" s="6">
        <f>Gradings!E121</f>
        <v>0</v>
      </c>
      <c r="AC8" s="2"/>
      <c r="AD8"/>
      <c r="AE8"/>
      <c r="AF8"/>
      <c r="AK8" s="6">
        <f>Gradings!F121</f>
        <v>0</v>
      </c>
      <c r="AQ8" s="8"/>
      <c r="AS8" s="8"/>
      <c r="AT8" s="6">
        <f>Gradings!G121</f>
        <v>0</v>
      </c>
      <c r="AV8"/>
      <c r="AW8"/>
      <c r="AX8"/>
      <c r="AZ8" s="8"/>
      <c r="BB8" s="8"/>
      <c r="BC8" s="6">
        <f>Gradings!H121</f>
        <v>0</v>
      </c>
      <c r="BE8"/>
      <c r="BF8"/>
      <c r="BG8"/>
      <c r="BI8" s="8"/>
      <c r="BK8" s="8"/>
      <c r="BL8" s="6">
        <f>Gradings!I121</f>
        <v>0</v>
      </c>
      <c r="BN8"/>
      <c r="BO8"/>
      <c r="BP8"/>
      <c r="BR8" s="8"/>
      <c r="BT8" s="8"/>
      <c r="BU8" s="6">
        <f>Gradings!J121</f>
        <v>0</v>
      </c>
      <c r="BW8"/>
      <c r="BX8"/>
      <c r="BY8"/>
      <c r="CA8" s="8"/>
      <c r="CC8" s="8"/>
      <c r="CD8" s="6">
        <f>Gradings!K121</f>
        <v>0</v>
      </c>
      <c r="CF8"/>
      <c r="CG8"/>
      <c r="CH8"/>
      <c r="CJ8" s="8"/>
      <c r="CL8" s="8"/>
      <c r="CM8" s="6">
        <f>Gradings!L121</f>
        <v>0</v>
      </c>
      <c r="CO8"/>
      <c r="CP8"/>
      <c r="CQ8"/>
      <c r="CS8" s="8"/>
      <c r="CU8" s="8"/>
      <c r="CV8" s="6">
        <f>Gradings!M121</f>
        <v>0</v>
      </c>
      <c r="CX8"/>
      <c r="CY8"/>
      <c r="CZ8"/>
      <c r="DB8" s="8"/>
      <c r="DD8" s="8"/>
      <c r="DE8" s="6">
        <f>Gradings!N121</f>
        <v>0</v>
      </c>
      <c r="DG8"/>
      <c r="DH8"/>
      <c r="DI8"/>
      <c r="DK8" s="8"/>
      <c r="DM8" s="8"/>
      <c r="DN8" s="6">
        <f>Gradings!O121</f>
        <v>0</v>
      </c>
      <c r="DP8"/>
      <c r="DQ8"/>
      <c r="DR8"/>
      <c r="DT8" s="8"/>
      <c r="DV8" s="8"/>
      <c r="DW8" s="6">
        <f>Gradings!P121</f>
        <v>0</v>
      </c>
      <c r="DY8"/>
      <c r="DZ8"/>
      <c r="EA8"/>
      <c r="EB8"/>
    </row>
    <row r="9" spans="1:139">
      <c r="A9" s="1" t="str">
        <f>vocabulaire!B13</f>
        <v>60 hrd</v>
      </c>
      <c r="B9" s="12"/>
      <c r="C9" s="13">
        <v>11</v>
      </c>
      <c r="D9" s="2">
        <f>C9</f>
        <v>11</v>
      </c>
      <c r="E9" s="18">
        <f>EF9</f>
        <v>537</v>
      </c>
      <c r="G9" s="8"/>
      <c r="H9" s="2">
        <f>K9</f>
        <v>10.61</v>
      </c>
      <c r="I9" s="18">
        <f>L9</f>
        <v>602</v>
      </c>
      <c r="J9" s="6">
        <f>Gradings!C122</f>
        <v>0.96440000000000003</v>
      </c>
      <c r="K9" s="2">
        <f>CEILING((J9*$D9),0.01)</f>
        <v>10.61</v>
      </c>
      <c r="L9">
        <f>FLOOR(($EC9*POWER(($ED9-K9),$EE9)),1)</f>
        <v>602</v>
      </c>
      <c r="M9"/>
      <c r="N9"/>
      <c r="P9" s="8"/>
      <c r="Q9" s="2">
        <f>T9</f>
        <v>9.9700000000000006</v>
      </c>
      <c r="R9" s="18">
        <f>U9</f>
        <v>718</v>
      </c>
      <c r="S9" s="6">
        <f>Gradings!D122</f>
        <v>0.90600000000000003</v>
      </c>
      <c r="T9" s="2">
        <f>CEILING((S9*$D9),0.01)</f>
        <v>9.9700000000000006</v>
      </c>
      <c r="U9">
        <f>FLOOR(($EC9*POWER(($ED9-T9),$EE9)),1)</f>
        <v>718</v>
      </c>
      <c r="V9"/>
      <c r="W9"/>
      <c r="Y9" s="8"/>
      <c r="Z9" s="2">
        <f>AC9</f>
        <v>9.870000000000001</v>
      </c>
      <c r="AA9" s="18">
        <f>AD9</f>
        <v>737</v>
      </c>
      <c r="AB9" s="6">
        <f>Gradings!E122</f>
        <v>0.89649999999999996</v>
      </c>
      <c r="AC9" s="2">
        <f>CEILING((AB9*$D9),0.01)</f>
        <v>9.870000000000001</v>
      </c>
      <c r="AD9">
        <f>FLOOR(($EC9*POWER(($ED9-AC9),$EE9)),1)</f>
        <v>737</v>
      </c>
      <c r="AE9"/>
      <c r="AF9"/>
      <c r="AI9" s="2">
        <f>AL9</f>
        <v>9.49</v>
      </c>
      <c r="AJ9" s="18">
        <f>AM9</f>
        <v>810</v>
      </c>
      <c r="AK9" s="6">
        <f>Gradings!F122</f>
        <v>0.86209999999999998</v>
      </c>
      <c r="AL9" s="2">
        <f>CEILING((AK9*$D9),0.01)</f>
        <v>9.49</v>
      </c>
      <c r="AM9">
        <f>FLOOR(($EC9*POWER(($ED9-AL9),$EE9)),1)</f>
        <v>810</v>
      </c>
      <c r="AQ9" s="8"/>
      <c r="AR9" s="2">
        <f>AU9</f>
        <v>9.11</v>
      </c>
      <c r="AS9" s="18">
        <f>AV9</f>
        <v>887</v>
      </c>
      <c r="AT9" s="6">
        <f>Gradings!G122</f>
        <v>0.82769999999999999</v>
      </c>
      <c r="AU9" s="2">
        <f>CEILING((AT9*$D9),0.01)</f>
        <v>9.11</v>
      </c>
      <c r="AV9">
        <f>FLOOR(($EC9*POWER(($ED9-AU9),$EE9)),1)</f>
        <v>887</v>
      </c>
      <c r="AW9"/>
      <c r="AX9"/>
      <c r="AZ9" s="8"/>
      <c r="BA9" s="2">
        <f>BD9</f>
        <v>8.7200000000000006</v>
      </c>
      <c r="BB9" s="18">
        <f>BE9</f>
        <v>969</v>
      </c>
      <c r="BC9" s="6">
        <f>Gradings!H122</f>
        <v>0.7923</v>
      </c>
      <c r="BD9" s="2">
        <f>CEILING((BC9*$D9),0.01)</f>
        <v>8.7200000000000006</v>
      </c>
      <c r="BE9">
        <f>FLOOR(($EC9*POWER(($ED9-BD9),$EE9)),1)</f>
        <v>969</v>
      </c>
      <c r="BF9"/>
      <c r="BG9"/>
      <c r="BI9" s="8"/>
      <c r="BJ9" s="2">
        <f>BM9</f>
        <v>8.32</v>
      </c>
      <c r="BK9" s="18">
        <f>BN9</f>
        <v>1057</v>
      </c>
      <c r="BL9" s="6">
        <f>Gradings!I122</f>
        <v>0.75600000000000001</v>
      </c>
      <c r="BM9" s="2">
        <f>CEILING((BL9*$D9),0.01)</f>
        <v>8.32</v>
      </c>
      <c r="BN9">
        <f>FLOOR(($EC9*POWER(($ED9-BM9),$EE9)),1)</f>
        <v>1057</v>
      </c>
      <c r="BO9"/>
      <c r="BP9"/>
      <c r="BR9" s="8"/>
      <c r="BS9" s="2">
        <f>BV9</f>
        <v>7.91</v>
      </c>
      <c r="BT9" s="18">
        <f>BW9</f>
        <v>1150</v>
      </c>
      <c r="BU9" s="6">
        <f>Gradings!J122</f>
        <v>0.71840000000000004</v>
      </c>
      <c r="BV9" s="2">
        <f>CEILING((BU9*$D9),0.01)</f>
        <v>7.91</v>
      </c>
      <c r="BW9">
        <f>FLOOR(($EC9*POWER(($ED9-BV9),$EE9)),1)</f>
        <v>1150</v>
      </c>
      <c r="BX9"/>
      <c r="BY9"/>
      <c r="CA9" s="8"/>
      <c r="CB9" s="2">
        <f>CE9</f>
        <v>7.42</v>
      </c>
      <c r="CC9" s="18">
        <f>CF9</f>
        <v>1267</v>
      </c>
      <c r="CD9" s="6">
        <f>Gradings!K122</f>
        <v>0.67390000000000005</v>
      </c>
      <c r="CE9" s="2">
        <f>CEILING((CD9*$D9),0.01)</f>
        <v>7.42</v>
      </c>
      <c r="CF9">
        <f>FLOOR(($EC9*POWER(($ED9-CE9),$EE9)),1)</f>
        <v>1267</v>
      </c>
      <c r="CG9"/>
      <c r="CH9"/>
      <c r="CJ9" s="8"/>
      <c r="CK9" s="2">
        <f>CN9</f>
        <v>6.83</v>
      </c>
      <c r="CL9" s="18">
        <f>CO9</f>
        <v>1414</v>
      </c>
      <c r="CM9" s="6">
        <f>Gradings!L122</f>
        <v>0.62090000000000001</v>
      </c>
      <c r="CN9" s="2">
        <f>CEILING((CM9*$D9),0.01)</f>
        <v>6.83</v>
      </c>
      <c r="CO9">
        <f>FLOOR(($EC9*POWER(($ED9-CN9),$EE9)),1)</f>
        <v>1414</v>
      </c>
      <c r="CP9"/>
      <c r="CQ9"/>
      <c r="CS9" s="8"/>
      <c r="CT9" s="2">
        <f>CW9</f>
        <v>6.11</v>
      </c>
      <c r="CU9" s="18">
        <f>CX9</f>
        <v>1603</v>
      </c>
      <c r="CV9" s="6">
        <f>Gradings!M122</f>
        <v>0.55489999999999995</v>
      </c>
      <c r="CW9" s="2">
        <f>CEILING((CV9*$D9),0.01)</f>
        <v>6.11</v>
      </c>
      <c r="CX9">
        <f>FLOOR(($EC9*POWER(($ED9-CW9),$EE9)),1)</f>
        <v>1603</v>
      </c>
      <c r="CY9"/>
      <c r="CZ9"/>
      <c r="DB9" s="8"/>
      <c r="DC9" s="2">
        <f>DF9</f>
        <v>5.17</v>
      </c>
      <c r="DD9" s="18">
        <f>DG9</f>
        <v>1866</v>
      </c>
      <c r="DE9" s="6">
        <f>Gradings!N122</f>
        <v>0.46970000000000001</v>
      </c>
      <c r="DF9" s="2">
        <f>CEILING((DE9*$D9),0.01)</f>
        <v>5.17</v>
      </c>
      <c r="DG9">
        <f>FLOOR(($EC9*POWER(($ED9-DF9),$EE9)),1)</f>
        <v>1866</v>
      </c>
      <c r="DH9"/>
      <c r="DI9"/>
      <c r="DK9" s="8"/>
      <c r="DL9" s="2">
        <f>DO9</f>
        <v>3.93</v>
      </c>
      <c r="DM9" s="18">
        <f>DP9</f>
        <v>2240</v>
      </c>
      <c r="DN9" s="6">
        <f>Gradings!O122</f>
        <v>0.35720000000000002</v>
      </c>
      <c r="DO9" s="2">
        <f>CEILING((DN9*$D9),0.01)</f>
        <v>3.93</v>
      </c>
      <c r="DP9">
        <f>FLOOR(($EC9*POWER(($ED9-DO9),$EE9)),1)</f>
        <v>2240</v>
      </c>
      <c r="DQ9"/>
      <c r="DR9"/>
      <c r="DT9" s="8"/>
      <c r="DU9" s="2">
        <f>DX9</f>
        <v>2.66</v>
      </c>
      <c r="DV9" s="18">
        <f>DY9</f>
        <v>2656</v>
      </c>
      <c r="DW9" s="6">
        <f>Gradings!P122</f>
        <v>0.2417</v>
      </c>
      <c r="DX9" s="2">
        <f>CEILING((DW9*$D9),0.01)</f>
        <v>2.66</v>
      </c>
      <c r="DY9">
        <f>FLOOR(($EC9*POWER(($ED9-DX9),$EE9)),1)</f>
        <v>2656</v>
      </c>
      <c r="DZ9"/>
      <c r="EA9"/>
      <c r="EB9"/>
      <c r="EC9">
        <v>20.047899999999998</v>
      </c>
      <c r="ED9">
        <v>17</v>
      </c>
      <c r="EE9">
        <v>1.835</v>
      </c>
      <c r="EF9">
        <f>FLOOR((EC9*POWER((ED9-D9),EE9)),1)</f>
        <v>537</v>
      </c>
      <c r="EI9" t="str">
        <f t="shared" si="0"/>
        <v>60 hrd</v>
      </c>
    </row>
    <row r="10" spans="1:139">
      <c r="A10" s="1" t="str">
        <f>vocabulaire!B18</f>
        <v>hoog</v>
      </c>
      <c r="B10" s="14"/>
      <c r="C10" s="15">
        <v>1.57</v>
      </c>
      <c r="E10" s="18">
        <f>EG10</f>
        <v>701</v>
      </c>
      <c r="G10" s="8"/>
      <c r="H10" s="2">
        <f>FLOOR((J10*$C10),0.01)</f>
        <v>1.6500000000000001</v>
      </c>
      <c r="I10" s="18">
        <f>M10</f>
        <v>795</v>
      </c>
      <c r="J10" s="6">
        <f>Gradings!C123</f>
        <v>1.0511999999999999</v>
      </c>
      <c r="K10" s="2"/>
      <c r="L10"/>
      <c r="M10">
        <f>FLOOR(($EC10*POWER((H10*100-$ED10),$EE10)),1)</f>
        <v>795</v>
      </c>
      <c r="N10"/>
      <c r="P10" s="8"/>
      <c r="Q10" s="2">
        <f>FLOOR((S10*$C10),0.01)</f>
        <v>1.73</v>
      </c>
      <c r="R10" s="18">
        <f>V10</f>
        <v>891</v>
      </c>
      <c r="S10" s="6">
        <f>Gradings!D123</f>
        <v>1.1035999999999999</v>
      </c>
      <c r="T10" s="2"/>
      <c r="U10"/>
      <c r="V10">
        <f>FLOOR(($EC10*POWER((Q10*100-$ED10),$EE10)),1)</f>
        <v>891</v>
      </c>
      <c r="W10"/>
      <c r="Y10" s="8"/>
      <c r="Z10" s="2">
        <f>FLOOR((AB10*$C10),0.01)</f>
        <v>1.82</v>
      </c>
      <c r="AA10" s="18">
        <f>AE10</f>
        <v>1003</v>
      </c>
      <c r="AB10" s="6">
        <f>Gradings!E123</f>
        <v>1.1614</v>
      </c>
      <c r="AC10" s="2"/>
      <c r="AD10"/>
      <c r="AE10">
        <f>FLOOR(($EC10*POWER((Z10*100-$ED10),$EE10)),1)</f>
        <v>1003</v>
      </c>
      <c r="AF10"/>
      <c r="AI10" s="2">
        <f>FLOOR((AK10*$C10),0.01)</f>
        <v>1.92</v>
      </c>
      <c r="AJ10" s="18">
        <f>AN10</f>
        <v>1132</v>
      </c>
      <c r="AK10" s="6">
        <f>Gradings!F123</f>
        <v>1.2256</v>
      </c>
      <c r="AN10">
        <f>FLOOR(($EC10*POWER((AI10*100-$ED10),$EE10)),1)</f>
        <v>1132</v>
      </c>
      <c r="AQ10" s="8"/>
      <c r="AR10" s="2">
        <f>FLOOR((AT10*$C10),0.01)</f>
        <v>2.0300000000000002</v>
      </c>
      <c r="AS10" s="18">
        <f>AW10</f>
        <v>1278</v>
      </c>
      <c r="AT10" s="6">
        <f>Gradings!G123</f>
        <v>1.2972999999999999</v>
      </c>
      <c r="AV10"/>
      <c r="AW10">
        <f>FLOOR(($EC10*POWER((AR10*100-$ED10),$EE10)),1)</f>
        <v>1278</v>
      </c>
      <c r="AX10"/>
      <c r="AZ10" s="8"/>
      <c r="BA10" s="2">
        <f>FLOOR((BC10*$C10),0.01)</f>
        <v>2.16</v>
      </c>
      <c r="BB10" s="18">
        <f>BF10</f>
        <v>1456</v>
      </c>
      <c r="BC10" s="6">
        <f>Gradings!H123</f>
        <v>1.3778999999999999</v>
      </c>
      <c r="BE10"/>
      <c r="BF10">
        <f>FLOOR(($EC10*POWER((BA10*100-$ED10),$EE10)),1)</f>
        <v>1456</v>
      </c>
      <c r="BG10"/>
      <c r="BI10" s="8"/>
      <c r="BJ10" s="2">
        <f>FLOOR((BL10*$C10),0.01)</f>
        <v>2.3000000000000003</v>
      </c>
      <c r="BK10" s="18">
        <f>BO10</f>
        <v>1654</v>
      </c>
      <c r="BL10" s="6">
        <f>Gradings!I123</f>
        <v>1.4708000000000001</v>
      </c>
      <c r="BN10"/>
      <c r="BO10">
        <f>FLOOR(($EC10*POWER((BJ10*100-$ED10),$EE10)),1)</f>
        <v>1654</v>
      </c>
      <c r="BP10"/>
      <c r="BR10" s="8"/>
      <c r="BS10" s="2">
        <f>FLOOR((BU10*$C10),0.01)</f>
        <v>2.4700000000000002</v>
      </c>
      <c r="BT10" s="18">
        <f>BX10</f>
        <v>1903</v>
      </c>
      <c r="BU10" s="6">
        <f>Gradings!J123</f>
        <v>1.5794999999999999</v>
      </c>
      <c r="BW10"/>
      <c r="BX10">
        <f>FLOOR(($EC10*POWER((BS10*100-$ED10),$EE10)),1)</f>
        <v>1903</v>
      </c>
      <c r="BY10"/>
      <c r="CA10" s="8"/>
      <c r="CB10" s="2">
        <f>FLOOR((CD10*$C10),0.01)</f>
        <v>2.68</v>
      </c>
      <c r="CC10" s="18">
        <f>CG10</f>
        <v>2223</v>
      </c>
      <c r="CD10" s="6">
        <f>Gradings!K123</f>
        <v>1.7094</v>
      </c>
      <c r="CF10"/>
      <c r="CG10">
        <f>FLOOR(($EC10*POWER((CB10*100-$ED10),$EE10)),1)</f>
        <v>2223</v>
      </c>
      <c r="CH10"/>
      <c r="CJ10" s="8"/>
      <c r="CK10" s="2">
        <f>FLOOR((CM10*$C10),0.01)</f>
        <v>2.93</v>
      </c>
      <c r="CL10" s="18">
        <f>CP10</f>
        <v>2619</v>
      </c>
      <c r="CM10" s="6">
        <f>Gradings!L123</f>
        <v>1.8681000000000001</v>
      </c>
      <c r="CO10"/>
      <c r="CP10">
        <f>FLOOR(($EC10*POWER((CK10*100-$ED10),$EE10)),1)</f>
        <v>2619</v>
      </c>
      <c r="CQ10"/>
      <c r="CS10" s="8"/>
      <c r="CT10" s="2">
        <f>FLOOR((CV10*$C10),0.01)</f>
        <v>3.24</v>
      </c>
      <c r="CU10" s="18">
        <f>CY10</f>
        <v>3134</v>
      </c>
      <c r="CV10" s="6">
        <f>Gradings!M123</f>
        <v>2.0672999999999999</v>
      </c>
      <c r="CX10"/>
      <c r="CY10">
        <f>FLOOR(($EC10*POWER((CT10*100-$ED10),$EE10)),1)</f>
        <v>3134</v>
      </c>
      <c r="CZ10"/>
      <c r="DB10" s="8"/>
      <c r="DC10" s="2">
        <f>FLOOR((DE10*$C10),0.01)</f>
        <v>3.65</v>
      </c>
      <c r="DD10" s="18">
        <f>DH10</f>
        <v>3849</v>
      </c>
      <c r="DE10" s="6">
        <f>Gradings!N123</f>
        <v>2.3260999999999998</v>
      </c>
      <c r="DG10"/>
      <c r="DH10">
        <f>FLOOR(($EC10*POWER((DC10*100-$ED10),$EE10)),1)</f>
        <v>3849</v>
      </c>
      <c r="DI10"/>
      <c r="DK10" s="8"/>
      <c r="DL10" s="2">
        <f>FLOOR((DN10*$C10),0.01)</f>
        <v>4.2</v>
      </c>
      <c r="DM10" s="18">
        <f>DQ10</f>
        <v>4864</v>
      </c>
      <c r="DN10" s="6">
        <f>Gradings!O123</f>
        <v>2.6766000000000001</v>
      </c>
      <c r="DP10"/>
      <c r="DQ10">
        <f>FLOOR(($EC10*POWER((DL10*100-$ED10),$EE10)),1)</f>
        <v>4864</v>
      </c>
      <c r="DR10"/>
      <c r="DT10" s="8"/>
      <c r="DU10" s="2">
        <f>FLOOR((DW10*$C10),0.01)</f>
        <v>5.0200000000000005</v>
      </c>
      <c r="DV10" s="18">
        <f>DZ10</f>
        <v>6484</v>
      </c>
      <c r="DW10" s="6">
        <f>Gradings!P123</f>
        <v>3.2</v>
      </c>
      <c r="DY10"/>
      <c r="DZ10">
        <f>FLOOR(($EC10*POWER((DU10*100-$ED10),$EE10)),1)</f>
        <v>6484</v>
      </c>
      <c r="EA10"/>
      <c r="EB10"/>
      <c r="EC10">
        <v>1.8452299999999999</v>
      </c>
      <c r="ED10">
        <v>75</v>
      </c>
      <c r="EE10">
        <v>1.3480000000000001</v>
      </c>
      <c r="EG10">
        <f>FLOOR((EC10*POWER((C10*100-ED10),EE10)),1)</f>
        <v>701</v>
      </c>
      <c r="EI10" t="str">
        <f t="shared" si="0"/>
        <v>hoog</v>
      </c>
    </row>
    <row r="11" spans="1:139" ht="12.75" thickBot="1">
      <c r="A11" s="1" t="str">
        <f>vocabulaire!B8</f>
        <v>1000 m</v>
      </c>
      <c r="B11" s="16">
        <v>3</v>
      </c>
      <c r="C11" s="17">
        <v>28</v>
      </c>
      <c r="D11" s="2">
        <f>60*B11+C11</f>
        <v>208</v>
      </c>
      <c r="E11" s="18">
        <f>EF11</f>
        <v>656</v>
      </c>
      <c r="G11" s="8">
        <f>FLOOR((K11/60),1)</f>
        <v>3</v>
      </c>
      <c r="H11" s="3">
        <f>K11-60*G11</f>
        <v>28</v>
      </c>
      <c r="I11" s="18">
        <f>L11</f>
        <v>656</v>
      </c>
      <c r="J11" s="6">
        <f>Gradings!C124</f>
        <v>1</v>
      </c>
      <c r="K11" s="2">
        <f>CEILING((J11*$D11),0.01)</f>
        <v>208</v>
      </c>
      <c r="L11">
        <f>FLOOR(($EC11*POWER(($ED11-K11),$EE11)),1)</f>
        <v>656</v>
      </c>
      <c r="M11"/>
      <c r="N11"/>
      <c r="P11" s="8">
        <f>FLOOR((T11/60),1)</f>
        <v>3</v>
      </c>
      <c r="Q11" s="3">
        <f>T11-60*P11</f>
        <v>20.659999999999997</v>
      </c>
      <c r="R11" s="18">
        <f>U11</f>
        <v>728</v>
      </c>
      <c r="S11" s="6">
        <f>Gradings!D124</f>
        <v>0.9647</v>
      </c>
      <c r="T11" s="2">
        <f>CEILING((S11*$D11),0.01)</f>
        <v>200.66</v>
      </c>
      <c r="U11">
        <f>FLOOR(($EC11*POWER(($ED11-T11),$EE11)),1)</f>
        <v>728</v>
      </c>
      <c r="V11"/>
      <c r="W11"/>
      <c r="Y11" s="8">
        <f>FLOOR((AC11/60),1)</f>
        <v>3</v>
      </c>
      <c r="Z11" s="3">
        <f>AC11-60*Y11</f>
        <v>11.319999999999993</v>
      </c>
      <c r="AA11" s="18">
        <f>AD11</f>
        <v>825</v>
      </c>
      <c r="AB11" s="6">
        <f>Gradings!E124</f>
        <v>0.91979999999999995</v>
      </c>
      <c r="AC11" s="2">
        <f>CEILING((AB11*$D11),0.01)</f>
        <v>191.32</v>
      </c>
      <c r="AD11">
        <f>FLOOR(($EC11*POWER(($ED11-AC11),$EE11)),1)</f>
        <v>825</v>
      </c>
      <c r="AE11"/>
      <c r="AF11"/>
      <c r="AH11" s="8">
        <f>FLOOR((AL11/60),1)</f>
        <v>3</v>
      </c>
      <c r="AI11" s="3">
        <f>AL11-60*AH11</f>
        <v>2.4399999999999977</v>
      </c>
      <c r="AJ11" s="18">
        <f>AM11</f>
        <v>922</v>
      </c>
      <c r="AK11" s="6">
        <f>Gradings!F124</f>
        <v>0.87709999999999999</v>
      </c>
      <c r="AL11" s="2">
        <f>CEILING((AK11*$D11),0.01)</f>
        <v>182.44</v>
      </c>
      <c r="AM11">
        <f>FLOOR(($EC11*POWER(($ED11-AL11),$EE11)),1)</f>
        <v>922</v>
      </c>
      <c r="AQ11" s="8">
        <f>FLOOR((AU11/60),1)</f>
        <v>2</v>
      </c>
      <c r="AR11" s="3">
        <f>AU11-60*AQ11</f>
        <v>50.920000000000016</v>
      </c>
      <c r="AS11" s="18">
        <f>AV11</f>
        <v>1055</v>
      </c>
      <c r="AT11" s="6">
        <f>Gradings!G124</f>
        <v>0.82169999999999999</v>
      </c>
      <c r="AU11" s="2">
        <f>CEILING((AT11*$D11),0.01)</f>
        <v>170.92000000000002</v>
      </c>
      <c r="AV11">
        <f>FLOOR(($EC11*POWER(($ED11-AU11),$EE11)),1)</f>
        <v>1055</v>
      </c>
      <c r="AW11"/>
      <c r="AX11"/>
      <c r="AZ11" s="8">
        <f>FLOOR((BD11/60),1)</f>
        <v>2</v>
      </c>
      <c r="BA11" s="3">
        <f>BD11-60*AZ11</f>
        <v>39.02000000000001</v>
      </c>
      <c r="BB11" s="18">
        <f>BE11</f>
        <v>1202</v>
      </c>
      <c r="BC11" s="6">
        <f>Gradings!H124</f>
        <v>0.76449999999999996</v>
      </c>
      <c r="BD11" s="2">
        <f>CEILING((BC11*$D11),0.01)</f>
        <v>159.02000000000001</v>
      </c>
      <c r="BE11">
        <f>FLOOR(($EC11*POWER(($ED11-BD11),$EE11)),1)</f>
        <v>1202</v>
      </c>
      <c r="BF11"/>
      <c r="BG11"/>
      <c r="BI11" s="8">
        <f>FLOOR((BM11/60),1)</f>
        <v>2</v>
      </c>
      <c r="BJ11" s="3">
        <f>BM11-60*BI11</f>
        <v>24.840000000000003</v>
      </c>
      <c r="BK11" s="18">
        <f>BN11</f>
        <v>1388</v>
      </c>
      <c r="BL11" s="6">
        <f>Gradings!I124</f>
        <v>0.69630000000000003</v>
      </c>
      <c r="BM11" s="2">
        <f>CEILING((BL11*$D11),0.01)</f>
        <v>144.84</v>
      </c>
      <c r="BN11">
        <f>FLOOR(($EC11*POWER(($ED11-BM11),$EE11)),1)</f>
        <v>1388</v>
      </c>
      <c r="BO11"/>
      <c r="BP11"/>
      <c r="BR11" s="8">
        <f>FLOOR((BV11/60),1)</f>
        <v>2</v>
      </c>
      <c r="BS11" s="3">
        <f>BV11-60*BR11</f>
        <v>11.670000000000016</v>
      </c>
      <c r="BT11" s="18">
        <f>BW11</f>
        <v>1572</v>
      </c>
      <c r="BU11" s="6">
        <f>Gradings!J124</f>
        <v>0.63300000000000001</v>
      </c>
      <c r="BV11" s="2">
        <f>CEILING((BU11*$D11),0.01)</f>
        <v>131.67000000000002</v>
      </c>
      <c r="BW11">
        <f>FLOOR(($EC11*POWER(($ED11-BV11),$EE11)),1)</f>
        <v>1572</v>
      </c>
      <c r="BX11"/>
      <c r="BY11"/>
      <c r="CA11" s="8">
        <f>FLOOR((CE11/60),1)</f>
        <v>1</v>
      </c>
      <c r="CB11" s="3">
        <f>CE11-60*CA11</f>
        <v>57.320000000000007</v>
      </c>
      <c r="CC11" s="18">
        <f>CF11</f>
        <v>1785</v>
      </c>
      <c r="CD11" s="6">
        <f>Gradings!K124</f>
        <v>0.56399999999999995</v>
      </c>
      <c r="CE11" s="2">
        <f>CEILING((CD11*$D11),0.01)</f>
        <v>117.32000000000001</v>
      </c>
      <c r="CF11">
        <f>FLOOR(($EC11*POWER(($ED11-CE11),$EE11)),1)</f>
        <v>1785</v>
      </c>
      <c r="CG11"/>
      <c r="CH11"/>
      <c r="CJ11" s="8">
        <f>FLOOR((CN11/60),1)</f>
        <v>1</v>
      </c>
      <c r="CK11" s="3">
        <f>CN11-60*CJ11</f>
        <v>44.230000000000004</v>
      </c>
      <c r="CL11" s="18">
        <f>CO11</f>
        <v>1991</v>
      </c>
      <c r="CM11" s="6">
        <f>Gradings!L124</f>
        <v>0.50109999999999999</v>
      </c>
      <c r="CN11" s="2">
        <f>CEILING((CM11*$D11),0.01)</f>
        <v>104.23</v>
      </c>
      <c r="CO11">
        <f>FLOOR(($EC11*POWER(($ED11-CN11),$EE11)),1)</f>
        <v>1991</v>
      </c>
      <c r="CP11"/>
      <c r="CQ11"/>
      <c r="CS11" s="8">
        <f>FLOOR((CW11/60),1)</f>
        <v>1</v>
      </c>
      <c r="CT11" s="3">
        <f>CW11-60*CS11</f>
        <v>30.67</v>
      </c>
      <c r="CU11" s="18">
        <f>CX11</f>
        <v>2214</v>
      </c>
      <c r="CV11" s="6">
        <f>Gradings!M124</f>
        <v>0.43590000000000001</v>
      </c>
      <c r="CW11" s="2">
        <f>CEILING((CV11*$D11),0.01)</f>
        <v>90.67</v>
      </c>
      <c r="CX11">
        <f>FLOOR(($EC11*POWER(($ED11-CW11),$EE11)),1)</f>
        <v>2214</v>
      </c>
      <c r="CY11"/>
      <c r="CZ11"/>
      <c r="DB11" s="8">
        <f>FLOOR((DF11/60),1)</f>
        <v>1</v>
      </c>
      <c r="DC11" s="3">
        <f>DF11-60*DB11</f>
        <v>15.61</v>
      </c>
      <c r="DD11" s="18">
        <f>DG11</f>
        <v>2476</v>
      </c>
      <c r="DE11" s="6">
        <f>Gradings!N124</f>
        <v>0.36349999999999999</v>
      </c>
      <c r="DF11" s="2">
        <f>CEILING((DE11*$D11),0.01)</f>
        <v>75.61</v>
      </c>
      <c r="DG11">
        <f>FLOOR(($EC11*POWER(($ED11-DF11),$EE11)),1)</f>
        <v>2476</v>
      </c>
      <c r="DH11"/>
      <c r="DI11"/>
      <c r="DK11" s="8">
        <f>FLOOR((DO11/60),1)</f>
        <v>0</v>
      </c>
      <c r="DL11" s="3">
        <f>DO11-60*DK11</f>
        <v>58.47</v>
      </c>
      <c r="DM11" s="18">
        <f>DP11</f>
        <v>2790</v>
      </c>
      <c r="DN11" s="6">
        <f>Gradings!O124</f>
        <v>0.28110000000000002</v>
      </c>
      <c r="DO11" s="2">
        <f>CEILING((DN11*$D11),0.01)</f>
        <v>58.47</v>
      </c>
      <c r="DP11">
        <f>FLOOR(($EC11*POWER(($ED11-DO11),$EE11)),1)</f>
        <v>2790</v>
      </c>
      <c r="DQ11"/>
      <c r="DR11"/>
      <c r="DT11" s="8">
        <f>FLOOR((DX11/60),1)</f>
        <v>0</v>
      </c>
      <c r="DU11" s="3">
        <f>DX11-60*DT11</f>
        <v>39.86</v>
      </c>
      <c r="DV11" s="18">
        <f>DY11</f>
        <v>3151</v>
      </c>
      <c r="DW11" s="6">
        <f>Gradings!P124</f>
        <v>0.19159999999999999</v>
      </c>
      <c r="DX11" s="2">
        <f>CEILING((DW11*$D11),0.01)</f>
        <v>39.86</v>
      </c>
      <c r="DY11">
        <f>FLOOR(($EC11*POWER(($ED11-DX11),$EE11)),1)</f>
        <v>3151</v>
      </c>
      <c r="DZ11"/>
      <c r="EA11"/>
      <c r="EB11"/>
      <c r="EC11">
        <v>7.0680000000000007E-2</v>
      </c>
      <c r="ED11">
        <v>337</v>
      </c>
      <c r="EE11">
        <v>1.88</v>
      </c>
      <c r="EF11">
        <f>FLOOR((EC11*POWER((ED11-D11),EE11)),1)</f>
        <v>656</v>
      </c>
      <c r="EI11" t="str">
        <f t="shared" si="0"/>
        <v>1000 m</v>
      </c>
    </row>
    <row r="12" spans="1:139" s="11" customFormat="1">
      <c r="A12" s="19" t="str">
        <f>vocabulaire!B31</f>
        <v>dag 2</v>
      </c>
      <c r="B12" s="20"/>
      <c r="C12" s="21"/>
      <c r="D12" s="21"/>
      <c r="E12" s="22">
        <f>SUM(E9:E11)</f>
        <v>1894</v>
      </c>
      <c r="F12" s="23"/>
      <c r="G12" s="22"/>
      <c r="H12" s="22"/>
      <c r="I12" s="22">
        <f>SUM(I9:I11)</f>
        <v>2053</v>
      </c>
      <c r="J12" s="22"/>
      <c r="K12" s="22"/>
      <c r="L12" s="20"/>
      <c r="M12" s="20"/>
      <c r="N12" s="20"/>
      <c r="O12" s="23"/>
      <c r="P12" s="22"/>
      <c r="Q12" s="22"/>
      <c r="R12" s="22">
        <f>SUM(R9:R11)</f>
        <v>2337</v>
      </c>
      <c r="S12" s="22"/>
      <c r="T12" s="22"/>
      <c r="U12" s="20"/>
      <c r="V12" s="20"/>
      <c r="W12" s="20"/>
      <c r="X12" s="23"/>
      <c r="Y12" s="22"/>
      <c r="Z12" s="22"/>
      <c r="AA12" s="22">
        <f>SUM(AA9:AA11)</f>
        <v>2565</v>
      </c>
      <c r="AB12" s="22"/>
      <c r="AC12" s="22"/>
      <c r="AD12" s="20"/>
      <c r="AE12" s="20"/>
      <c r="AF12" s="20"/>
      <c r="AG12" s="23"/>
      <c r="AH12" s="22"/>
      <c r="AI12" s="22"/>
      <c r="AJ12" s="22">
        <f>SUM(AJ9:AJ11)</f>
        <v>2864</v>
      </c>
      <c r="AK12" s="22"/>
      <c r="AL12" s="22"/>
      <c r="AM12" s="20"/>
      <c r="AN12" s="20"/>
      <c r="AO12" s="20"/>
      <c r="AP12" s="21"/>
      <c r="AQ12" s="22"/>
      <c r="AR12" s="22"/>
      <c r="AS12" s="22">
        <f>SUM(AS9:AS11)</f>
        <v>3220</v>
      </c>
      <c r="AT12" s="22"/>
      <c r="AU12" s="22"/>
      <c r="AV12" s="20"/>
      <c r="AW12" s="20"/>
      <c r="AX12" s="20"/>
      <c r="AY12" s="21"/>
      <c r="AZ12" s="22"/>
      <c r="BA12" s="22"/>
      <c r="BB12" s="22">
        <f>SUM(BB9:BB11)</f>
        <v>3627</v>
      </c>
      <c r="BC12" s="22"/>
      <c r="BD12" s="22"/>
      <c r="BE12" s="20"/>
      <c r="BF12" s="20"/>
      <c r="BG12" s="20"/>
      <c r="BH12" s="21"/>
      <c r="BI12" s="22"/>
      <c r="BJ12" s="22"/>
      <c r="BK12" s="22">
        <f>SUM(BK9:BK11)</f>
        <v>4099</v>
      </c>
      <c r="BL12" s="22"/>
      <c r="BM12" s="22"/>
      <c r="BN12" s="20"/>
      <c r="BO12" s="20"/>
      <c r="BP12" s="20"/>
      <c r="BQ12" s="21"/>
      <c r="BR12" s="22"/>
      <c r="BS12" s="22"/>
      <c r="BT12" s="22">
        <f>SUM(BT9:BT11)</f>
        <v>4625</v>
      </c>
      <c r="BU12" s="22"/>
      <c r="BV12" s="22"/>
      <c r="BW12" s="20"/>
      <c r="BX12" s="20"/>
      <c r="BY12" s="20"/>
      <c r="BZ12" s="21"/>
      <c r="CA12" s="22"/>
      <c r="CB12" s="22"/>
      <c r="CC12" s="22">
        <f>SUM(CC9:CC11)</f>
        <v>5275</v>
      </c>
      <c r="CD12" s="22"/>
      <c r="CE12" s="22"/>
      <c r="CF12" s="20"/>
      <c r="CG12" s="20"/>
      <c r="CH12" s="20"/>
      <c r="CI12" s="21"/>
      <c r="CJ12" s="22"/>
      <c r="CK12" s="22"/>
      <c r="CL12" s="22">
        <f>SUM(CL9:CL11)</f>
        <v>6024</v>
      </c>
      <c r="CM12" s="22"/>
      <c r="CN12" s="22"/>
      <c r="CR12" s="21"/>
      <c r="CS12" s="22"/>
      <c r="CT12" s="22"/>
      <c r="CU12" s="22">
        <f>SUM(CU9:CU11)</f>
        <v>6951</v>
      </c>
      <c r="CV12" s="22"/>
      <c r="CW12" s="22"/>
      <c r="DA12" s="21"/>
      <c r="DB12" s="22"/>
      <c r="DC12" s="22"/>
      <c r="DD12" s="22">
        <f>SUM(DD9:DD11)</f>
        <v>8191</v>
      </c>
      <c r="DE12" s="22"/>
      <c r="DF12" s="22"/>
      <c r="DJ12" s="21"/>
      <c r="DK12" s="22"/>
      <c r="DL12" s="22"/>
      <c r="DM12" s="22">
        <f>SUM(DM9:DM11)</f>
        <v>9894</v>
      </c>
      <c r="DN12" s="22"/>
      <c r="DO12" s="22"/>
      <c r="DS12" s="21"/>
      <c r="DT12" s="22"/>
      <c r="DU12" s="22"/>
      <c r="DV12" s="22">
        <f>SUM(DV9:DV11)</f>
        <v>12291</v>
      </c>
      <c r="DW12" s="22"/>
      <c r="DX12" s="22"/>
    </row>
    <row r="14" spans="1:139" s="10" customFormat="1">
      <c r="A14" s="24" t="str">
        <f>vocabulaire!B28</f>
        <v>TOTAAL</v>
      </c>
      <c r="B14" s="25"/>
      <c r="C14" s="33"/>
      <c r="D14" s="26"/>
      <c r="E14" s="27">
        <f>E$7+E$12</f>
        <v>3673</v>
      </c>
      <c r="F14" s="27"/>
      <c r="G14" s="27"/>
      <c r="H14" s="27"/>
      <c r="I14" s="27">
        <f>I$7+I$12</f>
        <v>3985</v>
      </c>
      <c r="J14" s="27"/>
      <c r="K14" s="27"/>
      <c r="L14" s="27"/>
      <c r="M14" s="27"/>
      <c r="N14" s="27"/>
      <c r="O14" s="27"/>
      <c r="P14" s="27"/>
      <c r="Q14" s="27"/>
      <c r="R14" s="27">
        <f>R$7+R$12</f>
        <v>4522</v>
      </c>
      <c r="S14" s="27"/>
      <c r="T14" s="27"/>
      <c r="U14" s="27"/>
      <c r="V14" s="27"/>
      <c r="W14" s="27"/>
      <c r="X14" s="27"/>
      <c r="Y14" s="27"/>
      <c r="Z14" s="27"/>
      <c r="AA14" s="27">
        <f>AA$7+AA$12</f>
        <v>5026</v>
      </c>
      <c r="AB14" s="27"/>
      <c r="AC14" s="27"/>
      <c r="AD14" s="27"/>
      <c r="AE14" s="27"/>
      <c r="AF14" s="27"/>
      <c r="AG14" s="27"/>
      <c r="AH14" s="27"/>
      <c r="AI14" s="27"/>
      <c r="AJ14" s="27">
        <f>AJ$7+AJ$12</f>
        <v>5620</v>
      </c>
      <c r="AK14" s="27"/>
      <c r="AL14" s="27"/>
      <c r="AM14" s="27"/>
      <c r="AN14" s="27"/>
      <c r="AO14" s="27"/>
      <c r="AP14" s="27"/>
      <c r="AQ14" s="27"/>
      <c r="AR14" s="27"/>
      <c r="AS14" s="27">
        <f>AS$7+AS$12</f>
        <v>6337</v>
      </c>
      <c r="AT14" s="27"/>
      <c r="AU14" s="27"/>
      <c r="AV14" s="27"/>
      <c r="AW14" s="27"/>
      <c r="AX14" s="27"/>
      <c r="AY14" s="27"/>
      <c r="AZ14" s="27"/>
      <c r="BA14" s="27"/>
      <c r="BB14" s="27">
        <f>BB$7+BB$12</f>
        <v>7158</v>
      </c>
      <c r="BC14" s="27"/>
      <c r="BD14" s="27"/>
      <c r="BE14" s="27"/>
      <c r="BF14" s="27"/>
      <c r="BG14" s="27"/>
      <c r="BH14" s="27"/>
      <c r="BI14" s="27"/>
      <c r="BJ14" s="27"/>
      <c r="BK14" s="27">
        <f>BK$7+BK$12</f>
        <v>8116</v>
      </c>
      <c r="BL14" s="27"/>
      <c r="BM14" s="27"/>
      <c r="BN14" s="27"/>
      <c r="BO14" s="27"/>
      <c r="BP14" s="27"/>
      <c r="BQ14" s="27"/>
      <c r="BR14" s="27"/>
      <c r="BS14" s="27"/>
      <c r="BT14" s="27">
        <f>BT$7+BT$12</f>
        <v>9259</v>
      </c>
      <c r="BU14" s="27"/>
      <c r="BV14" s="27"/>
      <c r="BW14" s="27"/>
      <c r="BX14" s="27"/>
      <c r="BY14" s="27"/>
      <c r="BZ14" s="27"/>
      <c r="CA14" s="27"/>
      <c r="CB14" s="27"/>
      <c r="CC14" s="27">
        <f>CC$7+CC$12</f>
        <v>10551</v>
      </c>
      <c r="CD14" s="27"/>
      <c r="CE14" s="27"/>
      <c r="CF14" s="27"/>
      <c r="CG14" s="27"/>
      <c r="CH14" s="27"/>
      <c r="CI14" s="27"/>
      <c r="CJ14" s="27"/>
      <c r="CK14" s="27"/>
      <c r="CL14" s="27">
        <f>CL$7+CL$12</f>
        <v>12553</v>
      </c>
      <c r="CM14" s="27"/>
      <c r="CN14" s="27"/>
      <c r="CO14" s="27"/>
      <c r="CP14" s="27"/>
      <c r="CQ14" s="27"/>
      <c r="CR14" s="27"/>
      <c r="CS14" s="27"/>
      <c r="CT14" s="27"/>
      <c r="CU14" s="27">
        <f>CU$7+CU$12</f>
        <v>16243</v>
      </c>
      <c r="CV14" s="27"/>
      <c r="CW14" s="27"/>
      <c r="CX14" s="27"/>
      <c r="CY14" s="27"/>
      <c r="CZ14" s="27"/>
      <c r="DA14" s="27"/>
      <c r="DB14" s="27"/>
      <c r="DC14" s="27"/>
      <c r="DD14" s="27">
        <f>DD$7+DD$12</f>
        <v>20845</v>
      </c>
      <c r="DE14" s="27"/>
      <c r="DF14" s="27"/>
      <c r="DG14" s="27"/>
      <c r="DH14" s="27"/>
      <c r="DI14" s="27"/>
      <c r="DJ14" s="27"/>
      <c r="DK14" s="27"/>
      <c r="DL14" s="27"/>
      <c r="DM14" s="27">
        <f>DM$7+DM$12</f>
        <v>27106</v>
      </c>
      <c r="DN14" s="27"/>
      <c r="DO14" s="27"/>
      <c r="DP14" s="27"/>
      <c r="DQ14" s="27"/>
      <c r="DR14" s="27"/>
      <c r="DS14" s="27"/>
      <c r="DT14" s="27"/>
      <c r="DU14" s="27"/>
      <c r="DV14" s="27">
        <f>DV$7+DV$12</f>
        <v>40942</v>
      </c>
      <c r="DW14" s="27"/>
      <c r="DX14" s="27"/>
      <c r="DY14" s="27"/>
      <c r="DZ14" s="27"/>
      <c r="EA14" s="27"/>
    </row>
    <row r="15" spans="1:139" s="35" customFormat="1">
      <c r="C15" s="4"/>
      <c r="D15" s="4"/>
      <c r="E15" s="35" t="s">
        <v>10</v>
      </c>
      <c r="F15" s="7"/>
      <c r="G15" s="7"/>
      <c r="H15" s="7"/>
      <c r="I15" s="7" t="str">
        <f>H1</f>
        <v>W35</v>
      </c>
      <c r="J15" s="7"/>
      <c r="K15" s="7"/>
      <c r="L15" s="7"/>
      <c r="M15" s="7"/>
      <c r="N15" s="7"/>
      <c r="O15" s="7"/>
      <c r="P15" s="7"/>
      <c r="Q15" s="7"/>
      <c r="R15" s="7" t="str">
        <f>Q1</f>
        <v>W40</v>
      </c>
      <c r="S15" s="7"/>
      <c r="T15" s="7"/>
      <c r="U15" s="7"/>
      <c r="V15" s="7"/>
      <c r="W15" s="7"/>
      <c r="X15" s="7"/>
      <c r="Y15" s="7"/>
      <c r="Z15" s="7"/>
      <c r="AA15" s="7" t="str">
        <f>Z1</f>
        <v>W45</v>
      </c>
      <c r="AB15" s="7"/>
      <c r="AC15" s="7"/>
      <c r="AD15" s="7"/>
      <c r="AE15" s="7"/>
      <c r="AF15" s="7"/>
      <c r="AG15" s="7"/>
      <c r="AH15" s="7"/>
      <c r="AI15" s="4"/>
      <c r="AJ15" s="7" t="str">
        <f>AI1</f>
        <v>W50</v>
      </c>
      <c r="AK15" s="5"/>
      <c r="AL15" s="4"/>
      <c r="AP15" s="4"/>
      <c r="AQ15" s="4"/>
      <c r="AR15" s="4"/>
      <c r="AS15" s="4" t="str">
        <f>AR1</f>
        <v>W55</v>
      </c>
      <c r="AT15" s="4"/>
      <c r="AU15" s="4"/>
      <c r="AV15" s="4"/>
      <c r="AW15" s="4"/>
      <c r="AX15" s="4"/>
      <c r="AY15" s="4"/>
      <c r="AZ15" s="4"/>
      <c r="BA15" s="4"/>
      <c r="BB15" s="4" t="str">
        <f>BA1</f>
        <v>W60</v>
      </c>
      <c r="BC15" s="4"/>
      <c r="BD15" s="4"/>
      <c r="BE15" s="4"/>
      <c r="BF15" s="4"/>
      <c r="BG15" s="4"/>
      <c r="BH15" s="4"/>
      <c r="BI15" s="4"/>
      <c r="BJ15" s="4"/>
      <c r="BK15" s="4" t="str">
        <f>BJ1</f>
        <v>W65</v>
      </c>
      <c r="BL15" s="4"/>
      <c r="BM15" s="4"/>
      <c r="BN15" s="4"/>
      <c r="BO15" s="4"/>
      <c r="BP15" s="4"/>
      <c r="BQ15" s="4"/>
      <c r="BR15" s="4"/>
      <c r="BS15" s="4"/>
      <c r="BT15" s="4" t="str">
        <f>BS1</f>
        <v>W70</v>
      </c>
      <c r="BU15" s="4"/>
      <c r="BV15" s="4"/>
      <c r="BW15" s="4"/>
      <c r="BX15" s="4"/>
      <c r="BY15" s="4"/>
      <c r="BZ15" s="4"/>
      <c r="CA15" s="4"/>
      <c r="CB15" s="4"/>
      <c r="CC15" s="4" t="str">
        <f>CB1</f>
        <v>W75</v>
      </c>
      <c r="CD15" s="4"/>
      <c r="CE15" s="4"/>
      <c r="CF15" s="4"/>
      <c r="CG15" s="4"/>
      <c r="CH15" s="4"/>
      <c r="CI15" s="4"/>
      <c r="CJ15" s="4"/>
      <c r="CK15" s="4"/>
      <c r="CL15" s="4" t="str">
        <f>CK1</f>
        <v>W80</v>
      </c>
      <c r="CM15" s="4"/>
      <c r="CN15" s="4"/>
      <c r="CO15" s="4"/>
      <c r="CP15" s="4"/>
      <c r="CQ15" s="4"/>
      <c r="CR15" s="4"/>
      <c r="CS15" s="4"/>
      <c r="CT15" s="4"/>
      <c r="CU15" s="4" t="str">
        <f>CT1</f>
        <v>W85</v>
      </c>
      <c r="CV15" s="4"/>
      <c r="CW15" s="4"/>
      <c r="CX15" s="4"/>
      <c r="CY15" s="4"/>
      <c r="CZ15" s="4"/>
      <c r="DA15" s="4"/>
      <c r="DB15" s="4"/>
      <c r="DC15" s="4"/>
      <c r="DD15" s="4" t="str">
        <f>DC1</f>
        <v>W90</v>
      </c>
      <c r="DE15" s="4"/>
      <c r="DF15" s="4"/>
      <c r="DG15" s="4"/>
      <c r="DH15" s="4"/>
      <c r="DI15" s="4"/>
      <c r="DJ15" s="4"/>
      <c r="DK15" s="4"/>
      <c r="DL15" s="4"/>
      <c r="DM15" s="4" t="str">
        <f>DL1</f>
        <v>W95</v>
      </c>
      <c r="DN15" s="4"/>
      <c r="DO15" s="4"/>
      <c r="DP15" s="4"/>
      <c r="DQ15" s="4"/>
      <c r="DR15" s="4"/>
      <c r="DS15" s="4"/>
      <c r="DT15" s="4"/>
      <c r="DU15" s="4"/>
      <c r="DV15" s="4" t="str">
        <f>DU1</f>
        <v>W100</v>
      </c>
      <c r="DW15" s="4"/>
      <c r="DX15" s="4"/>
      <c r="DY15" s="4"/>
      <c r="DZ15" s="4"/>
      <c r="EA15" s="4"/>
      <c r="EB15" s="4"/>
    </row>
    <row r="16" spans="1:139" s="35" customFormat="1">
      <c r="C16" s="4"/>
      <c r="D16" s="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4"/>
      <c r="AJ16" s="7"/>
      <c r="AK16" s="5"/>
      <c r="AL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 t="s">
        <v>87</v>
      </c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</row>
    <row r="17" spans="1:132">
      <c r="E17"/>
    </row>
    <row r="18" spans="1:132">
      <c r="A18" s="1" t="str">
        <f>vocabulaire!B29</f>
        <v>overzicht</v>
      </c>
      <c r="B18" s="33" t="s">
        <v>23</v>
      </c>
      <c r="C18" s="27">
        <f>E14</f>
        <v>3673</v>
      </c>
      <c r="D18" s="27"/>
      <c r="E18"/>
    </row>
    <row r="19" spans="1:132">
      <c r="B19" s="2" t="s">
        <v>16</v>
      </c>
      <c r="C19" s="27">
        <f>I14</f>
        <v>3985</v>
      </c>
      <c r="D19" s="27"/>
      <c r="E19"/>
    </row>
    <row r="20" spans="1:132">
      <c r="B20" s="2" t="s">
        <v>15</v>
      </c>
      <c r="C20" s="27">
        <f>R14</f>
        <v>4522</v>
      </c>
      <c r="D20" s="27"/>
      <c r="E20"/>
    </row>
    <row r="21" spans="1:132">
      <c r="A21"/>
      <c r="B21" s="2" t="s">
        <v>14</v>
      </c>
      <c r="C21" s="27">
        <f>AA14</f>
        <v>5026</v>
      </c>
      <c r="D21" s="27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</row>
    <row r="22" spans="1:132">
      <c r="A22"/>
      <c r="B22" s="2" t="s">
        <v>4</v>
      </c>
      <c r="C22" s="27">
        <f>AJ14</f>
        <v>5620</v>
      </c>
      <c r="D22" s="27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</row>
    <row r="23" spans="1:132">
      <c r="A23"/>
      <c r="B23" s="2" t="s">
        <v>17</v>
      </c>
      <c r="C23" s="27">
        <f>AS14</f>
        <v>6337</v>
      </c>
      <c r="D23" s="27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</row>
    <row r="24" spans="1:132">
      <c r="A24"/>
      <c r="B24" t="s">
        <v>18</v>
      </c>
      <c r="C24" s="27">
        <f>BB14</f>
        <v>7158</v>
      </c>
      <c r="D24" s="27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</row>
    <row r="25" spans="1:132">
      <c r="A25"/>
      <c r="B25" t="s">
        <v>19</v>
      </c>
      <c r="C25" s="27">
        <f>BK14</f>
        <v>8116</v>
      </c>
      <c r="D25" s="27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</row>
    <row r="26" spans="1:132">
      <c r="A26"/>
      <c r="B26" t="s">
        <v>20</v>
      </c>
      <c r="C26" s="27">
        <f>BT14</f>
        <v>9259</v>
      </c>
      <c r="D26" s="27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</row>
    <row r="27" spans="1:132">
      <c r="A27"/>
      <c r="B27" t="s">
        <v>21</v>
      </c>
      <c r="C27" s="27">
        <f>CC14</f>
        <v>10551</v>
      </c>
      <c r="D27" s="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</row>
    <row r="28" spans="1:132">
      <c r="A28"/>
      <c r="B28" t="s">
        <v>22</v>
      </c>
      <c r="C28" s="27">
        <f>CL14</f>
        <v>12553</v>
      </c>
      <c r="D28" s="30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</row>
    <row r="29" spans="1:132">
      <c r="A29"/>
      <c r="B29" t="s">
        <v>26</v>
      </c>
      <c r="C29" s="27">
        <f>CU14</f>
        <v>16243</v>
      </c>
      <c r="D29" s="30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</row>
    <row r="30" spans="1:132">
      <c r="A30"/>
      <c r="B30" t="s">
        <v>27</v>
      </c>
      <c r="C30" s="27">
        <f>DD14</f>
        <v>20845</v>
      </c>
      <c r="D30" s="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</row>
    <row r="31" spans="1:132">
      <c r="A31"/>
      <c r="C31" s="27"/>
      <c r="D31" s="30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</row>
    <row r="32" spans="1:132">
      <c r="A32"/>
      <c r="C32" s="27"/>
      <c r="D32" s="30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</row>
    <row r="33" spans="1:132">
      <c r="A33"/>
      <c r="C33"/>
      <c r="D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</row>
    <row r="34" spans="1:132">
      <c r="A34"/>
      <c r="C34"/>
      <c r="D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</row>
    <row r="35" spans="1:132">
      <c r="A35"/>
      <c r="C35"/>
      <c r="D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</row>
    <row r="36" spans="1:132">
      <c r="A36"/>
      <c r="C36"/>
      <c r="D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</row>
    <row r="37" spans="1:132">
      <c r="A37"/>
      <c r="C37"/>
      <c r="D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</row>
    <row r="38" spans="1:132">
      <c r="A38"/>
      <c r="C38"/>
      <c r="D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</row>
    <row r="39" spans="1:132">
      <c r="A39"/>
      <c r="C39"/>
      <c r="D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</row>
  </sheetData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4"/>
  <sheetViews>
    <sheetView tabSelected="1" topLeftCell="A2" zoomScale="150" workbookViewId="0">
      <selection activeCell="C24" sqref="C24"/>
    </sheetView>
  </sheetViews>
  <sheetFormatPr defaultColWidth="8.85546875" defaultRowHeight="12"/>
  <cols>
    <col min="1" max="1" width="10.42578125" style="57" bestFit="1" customWidth="1"/>
    <col min="2" max="2" width="7.85546875" style="60" bestFit="1" customWidth="1"/>
    <col min="3" max="15" width="6.85546875" style="52" bestFit="1" customWidth="1"/>
    <col min="16" max="16" width="7.85546875" style="52" bestFit="1" customWidth="1"/>
    <col min="17" max="17" width="11.42578125" style="52" customWidth="1"/>
    <col min="18" max="18" width="12" style="52" customWidth="1"/>
    <col min="19" max="19" width="9.85546875" style="52" customWidth="1"/>
    <col min="20" max="20" width="9.140625" style="52" customWidth="1"/>
    <col min="21" max="21" width="8.42578125" style="52" customWidth="1"/>
    <col min="22" max="22" width="8.28515625" style="52" customWidth="1"/>
    <col min="23" max="23" width="8.85546875" style="52" customWidth="1"/>
    <col min="24" max="24" width="6.42578125" style="52" customWidth="1"/>
    <col min="25" max="28" width="6.85546875" style="52" customWidth="1"/>
    <col min="29" max="29" width="7.85546875" style="52" customWidth="1"/>
    <col min="30" max="31" width="6.42578125" style="52" customWidth="1"/>
    <col min="32" max="32" width="7.42578125" style="52" customWidth="1"/>
    <col min="33" max="33" width="8.7109375" style="52" customWidth="1"/>
    <col min="34" max="34" width="9.85546875" style="52" customWidth="1"/>
    <col min="35" max="35" width="9.7109375" style="52" customWidth="1"/>
    <col min="36" max="36" width="8.42578125" style="52" customWidth="1"/>
    <col min="37" max="37" width="10.7109375" style="52" customWidth="1"/>
    <col min="38" max="38" width="10" style="52" customWidth="1"/>
    <col min="39" max="39" width="10.85546875" style="52" customWidth="1"/>
    <col min="40" max="40" width="11.28515625" style="52" customWidth="1"/>
    <col min="41" max="41" width="9.140625" style="52" customWidth="1"/>
    <col min="42" max="42" width="8.42578125" style="52" customWidth="1"/>
    <col min="43" max="43" width="1.7109375" style="52" bestFit="1" customWidth="1"/>
    <col min="44" max="44" width="7.7109375" style="52" customWidth="1"/>
    <col min="45" max="45" width="8.140625" style="52" customWidth="1"/>
    <col min="46" max="16384" width="8.85546875" style="52"/>
  </cols>
  <sheetData>
    <row r="1" spans="1:43" ht="12.75" thickBot="1">
      <c r="A1" s="54"/>
      <c r="B1" s="58" t="s">
        <v>86</v>
      </c>
      <c r="C1" s="53">
        <v>35</v>
      </c>
      <c r="D1" s="53">
        <v>40</v>
      </c>
      <c r="E1" s="53">
        <v>45</v>
      </c>
      <c r="F1" s="53">
        <v>50</v>
      </c>
      <c r="G1" s="53">
        <v>55</v>
      </c>
      <c r="H1" s="53">
        <v>60</v>
      </c>
      <c r="I1" s="53">
        <v>65</v>
      </c>
      <c r="J1" s="53">
        <v>70</v>
      </c>
      <c r="K1" s="53">
        <v>75</v>
      </c>
      <c r="L1" s="53">
        <v>80</v>
      </c>
      <c r="M1" s="53">
        <v>85</v>
      </c>
      <c r="N1" s="53">
        <v>90</v>
      </c>
      <c r="O1" s="53">
        <v>95</v>
      </c>
      <c r="P1" s="53">
        <v>100</v>
      </c>
    </row>
    <row r="2" spans="1:43">
      <c r="A2" s="55" t="s">
        <v>88</v>
      </c>
      <c r="B2" s="59">
        <v>6.92</v>
      </c>
      <c r="C2" s="64">
        <v>0.98899999999999999</v>
      </c>
      <c r="D2" s="65">
        <v>0.95379999999999998</v>
      </c>
      <c r="E2" s="65">
        <v>0.91859999999999997</v>
      </c>
      <c r="F2" s="65">
        <v>0.88339999999999996</v>
      </c>
      <c r="G2" s="65">
        <v>0.84819999999999995</v>
      </c>
      <c r="H2" s="65">
        <v>0.81299999999999994</v>
      </c>
      <c r="I2" s="65">
        <v>0.77780000000000005</v>
      </c>
      <c r="J2" s="65">
        <v>0.73860000000000003</v>
      </c>
      <c r="K2" s="65">
        <v>0.69399999999999995</v>
      </c>
      <c r="L2" s="65">
        <v>0.64100000000000001</v>
      </c>
      <c r="M2" s="65">
        <v>0.57499999999999996</v>
      </c>
      <c r="N2" s="65">
        <v>0.48980000000000001</v>
      </c>
      <c r="O2" s="65">
        <v>0.37759999999999999</v>
      </c>
      <c r="P2" s="66">
        <v>0.2417</v>
      </c>
      <c r="AQ2" s="52" t="s">
        <v>87</v>
      </c>
    </row>
    <row r="3" spans="1:43">
      <c r="A3" s="55" t="s">
        <v>89</v>
      </c>
      <c r="B3" s="59">
        <v>10.49</v>
      </c>
      <c r="C3" s="67">
        <v>0.99</v>
      </c>
      <c r="D3" s="68">
        <v>0.95479999999999998</v>
      </c>
      <c r="E3" s="68">
        <v>0.91959999999999997</v>
      </c>
      <c r="F3" s="68">
        <v>0.88439999999999996</v>
      </c>
      <c r="G3" s="68">
        <v>0.84919999999999995</v>
      </c>
      <c r="H3" s="68">
        <v>0.81399999999999995</v>
      </c>
      <c r="I3" s="68">
        <v>0.77880000000000005</v>
      </c>
      <c r="J3" s="68">
        <v>0.73960000000000004</v>
      </c>
      <c r="K3" s="68">
        <v>0.69499999999999995</v>
      </c>
      <c r="L3" s="68">
        <v>0.64200000000000002</v>
      </c>
      <c r="M3" s="68">
        <v>0.57599999999999996</v>
      </c>
      <c r="N3" s="68">
        <v>0.49080000000000001</v>
      </c>
      <c r="O3" s="68">
        <v>0.37859999999999999</v>
      </c>
      <c r="P3" s="69">
        <v>0.27060000000000001</v>
      </c>
      <c r="AQ3" s="52" t="s">
        <v>87</v>
      </c>
    </row>
    <row r="4" spans="1:43">
      <c r="A4" s="55" t="s">
        <v>90</v>
      </c>
      <c r="B4" s="59">
        <v>21.34</v>
      </c>
      <c r="C4" s="67">
        <v>0.97019999999999995</v>
      </c>
      <c r="D4" s="68">
        <v>0.93420000000000003</v>
      </c>
      <c r="E4" s="68">
        <v>0.8982</v>
      </c>
      <c r="F4" s="68">
        <v>0.86219999999999997</v>
      </c>
      <c r="G4" s="68">
        <v>0.82620000000000005</v>
      </c>
      <c r="H4" s="68">
        <v>0.79020000000000001</v>
      </c>
      <c r="I4" s="68">
        <v>0.75419999999999998</v>
      </c>
      <c r="J4" s="68">
        <v>0.70679999999999998</v>
      </c>
      <c r="K4" s="68">
        <v>0.65449999999999997</v>
      </c>
      <c r="L4" s="68">
        <v>0.5857</v>
      </c>
      <c r="M4" s="68">
        <v>0.49320000000000003</v>
      </c>
      <c r="N4" s="68">
        <v>0.36</v>
      </c>
      <c r="O4" s="68">
        <v>0.29380000000000001</v>
      </c>
      <c r="P4" s="69">
        <v>0.19170000000000001</v>
      </c>
    </row>
    <row r="5" spans="1:43">
      <c r="A5" s="55" t="s">
        <v>91</v>
      </c>
      <c r="B5" s="59">
        <v>47.6</v>
      </c>
      <c r="C5" s="67">
        <v>0.97989999999999999</v>
      </c>
      <c r="D5" s="68">
        <v>0.93910000000000005</v>
      </c>
      <c r="E5" s="68">
        <v>0.89829999999999999</v>
      </c>
      <c r="F5" s="68">
        <v>0.85750000000000004</v>
      </c>
      <c r="G5" s="68">
        <v>0.81669999999999998</v>
      </c>
      <c r="H5" s="68">
        <v>0.77149999999999996</v>
      </c>
      <c r="I5" s="68">
        <v>0.72009999999999996</v>
      </c>
      <c r="J5" s="68">
        <v>0.66020000000000001</v>
      </c>
      <c r="K5" s="68">
        <v>0.58889999999999998</v>
      </c>
      <c r="L5" s="68">
        <v>0.50260000000000005</v>
      </c>
      <c r="M5" s="68">
        <v>0.39689999999999998</v>
      </c>
      <c r="N5" s="68">
        <v>0.26650000000000001</v>
      </c>
      <c r="O5" s="68">
        <v>0.2132</v>
      </c>
      <c r="P5" s="69">
        <v>0.16250000000000001</v>
      </c>
    </row>
    <row r="6" spans="1:43">
      <c r="A6" s="55" t="s">
        <v>92</v>
      </c>
      <c r="B6" s="59">
        <v>113.28</v>
      </c>
      <c r="C6" s="67">
        <v>0.99509999999999998</v>
      </c>
      <c r="D6" s="68">
        <v>0.95369999999999999</v>
      </c>
      <c r="E6" s="68">
        <v>0.9123</v>
      </c>
      <c r="F6" s="68">
        <v>0.87090000000000001</v>
      </c>
      <c r="G6" s="68">
        <v>0.82950000000000002</v>
      </c>
      <c r="H6" s="68">
        <v>0.78480000000000005</v>
      </c>
      <c r="I6" s="68">
        <v>0.73419999999999996</v>
      </c>
      <c r="J6" s="68">
        <v>0.67520000000000002</v>
      </c>
      <c r="K6" s="68">
        <v>0.60529999999999995</v>
      </c>
      <c r="L6" s="68">
        <v>0.52200000000000002</v>
      </c>
      <c r="M6" s="68">
        <v>0.42280000000000001</v>
      </c>
      <c r="N6" s="68">
        <v>0.30520000000000003</v>
      </c>
      <c r="O6" s="68">
        <v>0.25540000000000002</v>
      </c>
      <c r="P6" s="69">
        <v>0.20069999999999999</v>
      </c>
    </row>
    <row r="7" spans="1:43">
      <c r="A7" s="56" t="s">
        <v>114</v>
      </c>
      <c r="B7" s="59">
        <v>146.5</v>
      </c>
      <c r="C7" s="67">
        <v>1</v>
      </c>
      <c r="D7" s="68">
        <v>0.9647</v>
      </c>
      <c r="E7" s="68">
        <v>0.91979999999999995</v>
      </c>
      <c r="F7" s="68">
        <v>0.87709999999999999</v>
      </c>
      <c r="G7" s="68">
        <v>0.82169999999999999</v>
      </c>
      <c r="H7" s="68">
        <v>0.76449999999999996</v>
      </c>
      <c r="I7" s="68">
        <v>0.69630000000000003</v>
      </c>
      <c r="J7" s="68">
        <v>0.63300000000000001</v>
      </c>
      <c r="K7" s="68">
        <v>0.56399999999999995</v>
      </c>
      <c r="L7" s="68">
        <v>0.50109999999999999</v>
      </c>
      <c r="M7" s="68">
        <v>0.43590000000000001</v>
      </c>
      <c r="N7" s="68">
        <v>0.36349999999999999</v>
      </c>
      <c r="O7" s="68">
        <v>0.28110000000000002</v>
      </c>
      <c r="P7" s="69">
        <v>0.19159999999999999</v>
      </c>
      <c r="Q7" s="52" t="s">
        <v>125</v>
      </c>
    </row>
    <row r="8" spans="1:43">
      <c r="A8" s="55" t="s">
        <v>93</v>
      </c>
      <c r="B8" s="59">
        <v>232.47</v>
      </c>
      <c r="C8" s="67">
        <v>0.98719999999999997</v>
      </c>
      <c r="D8" s="68">
        <v>0.94569999999999999</v>
      </c>
      <c r="E8" s="68">
        <v>0.9042</v>
      </c>
      <c r="F8" s="68">
        <v>0.86270000000000002</v>
      </c>
      <c r="G8" s="68">
        <v>0.82120000000000004</v>
      </c>
      <c r="H8" s="68">
        <v>0.77590000000000003</v>
      </c>
      <c r="I8" s="68">
        <v>0.72419999999999995</v>
      </c>
      <c r="J8" s="68">
        <v>0.66349999999999998</v>
      </c>
      <c r="K8" s="68">
        <v>0.59119999999999995</v>
      </c>
      <c r="L8" s="68">
        <v>0.50470000000000004</v>
      </c>
      <c r="M8" s="68">
        <v>0.40139999999999998</v>
      </c>
      <c r="N8" s="68">
        <v>0.314</v>
      </c>
      <c r="O8" s="68">
        <v>0.19989999999999999</v>
      </c>
      <c r="P8" s="69">
        <v>0.16980000000000001</v>
      </c>
    </row>
    <row r="9" spans="1:43">
      <c r="A9" s="55" t="s">
        <v>94</v>
      </c>
      <c r="B9" s="59">
        <v>501.42</v>
      </c>
      <c r="C9" s="67">
        <v>0.98609999999999998</v>
      </c>
      <c r="D9" s="68">
        <v>0.95530000000000004</v>
      </c>
      <c r="E9" s="68">
        <v>0.90710000000000002</v>
      </c>
      <c r="F9" s="68">
        <v>0.85270000000000001</v>
      </c>
      <c r="G9" s="68">
        <v>0.7984</v>
      </c>
      <c r="H9" s="68">
        <v>0.74399999999999999</v>
      </c>
      <c r="I9" s="68">
        <v>0.68959999999999999</v>
      </c>
      <c r="J9" s="68">
        <v>0.63519999999999999</v>
      </c>
      <c r="K9" s="68">
        <v>0.58079999999999998</v>
      </c>
      <c r="L9" s="68">
        <v>0.52569999999999995</v>
      </c>
      <c r="M9" s="68">
        <v>0.45169999999999999</v>
      </c>
      <c r="N9" s="68">
        <v>0.35060000000000002</v>
      </c>
      <c r="O9" s="68">
        <v>0.2225</v>
      </c>
      <c r="P9" s="69">
        <v>6.7400000000000002E-2</v>
      </c>
      <c r="Q9" s="52" t="s">
        <v>125</v>
      </c>
    </row>
    <row r="10" spans="1:43">
      <c r="A10" s="55" t="s">
        <v>95</v>
      </c>
      <c r="B10" s="59">
        <v>864.68</v>
      </c>
      <c r="C10" s="67">
        <v>0.98829999999999996</v>
      </c>
      <c r="D10" s="68">
        <v>0.96079999999999999</v>
      </c>
      <c r="E10" s="68">
        <v>0.91700000000000004</v>
      </c>
      <c r="F10" s="68">
        <v>0.86229999999999996</v>
      </c>
      <c r="G10" s="68">
        <v>0.80720000000000003</v>
      </c>
      <c r="H10" s="68">
        <v>0.75209999999999999</v>
      </c>
      <c r="I10" s="68">
        <v>0.69699999999999995</v>
      </c>
      <c r="J10" s="68">
        <v>0.64190000000000003</v>
      </c>
      <c r="K10" s="68">
        <v>0.58679999999999999</v>
      </c>
      <c r="L10" s="68">
        <v>0.52969999999999995</v>
      </c>
      <c r="M10" s="68">
        <v>0.4521</v>
      </c>
      <c r="N10" s="68">
        <v>0.34949999999999998</v>
      </c>
      <c r="O10" s="68">
        <v>0.22189999999999999</v>
      </c>
      <c r="P10" s="69">
        <v>6.9199999999999998E-2</v>
      </c>
      <c r="Q10" s="52" t="s">
        <v>125</v>
      </c>
    </row>
    <row r="11" spans="1:43">
      <c r="A11" s="55" t="s">
        <v>96</v>
      </c>
      <c r="B11" s="59">
        <v>1801.09</v>
      </c>
      <c r="C11" s="67">
        <v>0.99</v>
      </c>
      <c r="D11" s="68">
        <v>0.96619999999999995</v>
      </c>
      <c r="E11" s="68">
        <v>0.92849999999999999</v>
      </c>
      <c r="F11" s="68">
        <v>0.877</v>
      </c>
      <c r="G11" s="68">
        <v>0.81950000000000001</v>
      </c>
      <c r="H11" s="68">
        <v>0.76200000000000001</v>
      </c>
      <c r="I11" s="68">
        <v>0.70450000000000002</v>
      </c>
      <c r="J11" s="68">
        <v>0.64700000000000002</v>
      </c>
      <c r="K11" s="68">
        <v>0.58950000000000002</v>
      </c>
      <c r="L11" s="68">
        <v>0.53200000000000003</v>
      </c>
      <c r="M11" s="68">
        <v>0.46200000000000002</v>
      </c>
      <c r="N11" s="68">
        <v>0.36699999999999999</v>
      </c>
      <c r="O11" s="68">
        <v>0.247</v>
      </c>
      <c r="P11" s="69">
        <v>0.10199999999999999</v>
      </c>
      <c r="Q11" s="52" t="s">
        <v>125</v>
      </c>
    </row>
    <row r="12" spans="1:43">
      <c r="A12" s="55" t="s">
        <v>97</v>
      </c>
      <c r="B12" s="59">
        <v>7.69</v>
      </c>
      <c r="C12" s="67">
        <v>0.96440000000000003</v>
      </c>
      <c r="D12" s="68">
        <v>0.90600000000000003</v>
      </c>
      <c r="E12" s="68">
        <v>0.89649999999999996</v>
      </c>
      <c r="F12" s="68">
        <v>0.86209999999999998</v>
      </c>
      <c r="G12" s="68">
        <v>0.82769999999999999</v>
      </c>
      <c r="H12" s="68">
        <v>0.7923</v>
      </c>
      <c r="I12" s="68">
        <v>0.75600000000000001</v>
      </c>
      <c r="J12" s="68">
        <v>0.71840000000000004</v>
      </c>
      <c r="K12" s="68">
        <v>0.67390000000000005</v>
      </c>
      <c r="L12" s="68">
        <v>0.62090000000000001</v>
      </c>
      <c r="M12" s="68">
        <v>0.55489999999999995</v>
      </c>
      <c r="N12" s="68">
        <v>0.46970000000000001</v>
      </c>
      <c r="O12" s="68">
        <v>0.35720000000000002</v>
      </c>
      <c r="P12" s="69">
        <v>0.2417</v>
      </c>
    </row>
    <row r="13" spans="1:43">
      <c r="A13" s="55" t="s">
        <v>98</v>
      </c>
      <c r="B13" s="59">
        <v>12.21</v>
      </c>
      <c r="C13" s="67">
        <v>0.98519999999999996</v>
      </c>
      <c r="D13" s="68">
        <v>1.1834</v>
      </c>
      <c r="E13" s="68">
        <v>1.0913999999999999</v>
      </c>
      <c r="F13" s="68">
        <v>1.0964</v>
      </c>
      <c r="G13" s="68">
        <v>1.0044</v>
      </c>
      <c r="H13" s="68">
        <v>0.99239999999999995</v>
      </c>
      <c r="I13" s="68">
        <v>0.90039999999999998</v>
      </c>
      <c r="J13" s="68">
        <v>0.80840000000000001</v>
      </c>
      <c r="K13" s="68">
        <v>0.71140000000000003</v>
      </c>
      <c r="L13" s="68">
        <v>0.59460000000000002</v>
      </c>
      <c r="M13" s="68">
        <v>0.43909999999999999</v>
      </c>
      <c r="N13" s="68">
        <v>0.22090000000000001</v>
      </c>
      <c r="O13" s="68">
        <v>0.18029999999999999</v>
      </c>
      <c r="P13" s="69">
        <v>0.13120000000000001</v>
      </c>
    </row>
    <row r="14" spans="1:43">
      <c r="A14" s="55" t="s">
        <v>99</v>
      </c>
      <c r="B14" s="59">
        <v>52.34</v>
      </c>
      <c r="C14" s="67">
        <v>1</v>
      </c>
      <c r="D14" s="68">
        <v>0.93379999999999996</v>
      </c>
      <c r="E14" s="68">
        <v>0.85680000000000001</v>
      </c>
      <c r="F14" s="68">
        <v>1.2138</v>
      </c>
      <c r="G14" s="68">
        <v>1.1388</v>
      </c>
      <c r="H14" s="68">
        <v>1.0582</v>
      </c>
      <c r="I14" s="68">
        <v>0.96819999999999995</v>
      </c>
      <c r="J14" s="68">
        <v>0.93379999999999996</v>
      </c>
      <c r="K14" s="68">
        <v>0.8397</v>
      </c>
      <c r="L14" s="68">
        <v>0.747</v>
      </c>
      <c r="M14" s="68">
        <v>0.63719999999999999</v>
      </c>
      <c r="N14" s="68">
        <v>0.51580000000000004</v>
      </c>
      <c r="O14" s="68">
        <v>0.36109999999999998</v>
      </c>
      <c r="P14" s="69">
        <v>0.2417</v>
      </c>
      <c r="Q14" s="52" t="s">
        <v>125</v>
      </c>
    </row>
    <row r="15" spans="1:43">
      <c r="A15" s="55" t="s">
        <v>100</v>
      </c>
      <c r="B15" s="59">
        <v>541.59</v>
      </c>
      <c r="C15" s="67">
        <v>1.3875999999999999</v>
      </c>
      <c r="D15" s="68">
        <v>1.3325</v>
      </c>
      <c r="E15" s="68">
        <v>1.2816000000000001</v>
      </c>
      <c r="F15" s="68">
        <v>1.2345999999999999</v>
      </c>
      <c r="G15" s="68">
        <v>1.1908000000000001</v>
      </c>
      <c r="H15" s="68">
        <v>1.0941000000000001</v>
      </c>
      <c r="I15" s="68">
        <v>1.0123</v>
      </c>
      <c r="J15" s="68">
        <v>0.93379999999999996</v>
      </c>
      <c r="K15" s="68">
        <v>0.8397</v>
      </c>
      <c r="L15" s="68">
        <v>0.747</v>
      </c>
      <c r="M15" s="68">
        <v>0.63719999999999999</v>
      </c>
      <c r="N15" s="68">
        <v>0.51580000000000004</v>
      </c>
      <c r="O15" s="68">
        <v>0.36109999999999998</v>
      </c>
      <c r="P15" s="69">
        <v>0.2417</v>
      </c>
      <c r="Q15" s="52" t="s">
        <v>125</v>
      </c>
    </row>
    <row r="16" spans="1:43">
      <c r="A16" s="55" t="s">
        <v>101</v>
      </c>
      <c r="B16" s="59">
        <v>2.09</v>
      </c>
      <c r="C16" s="67">
        <v>1.0511999999999999</v>
      </c>
      <c r="D16" s="68">
        <v>1.1035999999999999</v>
      </c>
      <c r="E16" s="68">
        <v>1.1614</v>
      </c>
      <c r="F16" s="68">
        <v>1.2256</v>
      </c>
      <c r="G16" s="68">
        <v>1.2972999999999999</v>
      </c>
      <c r="H16" s="68">
        <v>1.3778999999999999</v>
      </c>
      <c r="I16" s="68">
        <v>1.4708000000000001</v>
      </c>
      <c r="J16" s="68">
        <v>1.5794999999999999</v>
      </c>
      <c r="K16" s="68">
        <v>1.7094</v>
      </c>
      <c r="L16" s="68">
        <v>1.8681000000000001</v>
      </c>
      <c r="M16" s="68">
        <v>2.0672999999999999</v>
      </c>
      <c r="N16" s="68">
        <v>2.3260999999999998</v>
      </c>
      <c r="O16" s="68">
        <v>2.6766000000000001</v>
      </c>
      <c r="P16" s="69">
        <v>3.2</v>
      </c>
    </row>
    <row r="17" spans="1:17">
      <c r="A17" s="55" t="s">
        <v>102</v>
      </c>
      <c r="B17" s="59">
        <v>5.15</v>
      </c>
      <c r="C17" s="67">
        <v>1.0820000000000001</v>
      </c>
      <c r="D17" s="68">
        <v>1.1451</v>
      </c>
      <c r="E17" s="68">
        <v>1.2159</v>
      </c>
      <c r="F17" s="68">
        <v>1.2961</v>
      </c>
      <c r="G17" s="68">
        <v>1.3876999999999999</v>
      </c>
      <c r="H17" s="68">
        <v>1.4932000000000001</v>
      </c>
      <c r="I17" s="68">
        <v>1.6160000000000001</v>
      </c>
      <c r="J17" s="68">
        <v>1.7854000000000001</v>
      </c>
      <c r="K17" s="68">
        <v>2.0333000000000001</v>
      </c>
      <c r="L17" s="68">
        <v>2.4342000000000001</v>
      </c>
      <c r="M17" s="68">
        <v>3.202</v>
      </c>
      <c r="N17" s="68">
        <v>4.8402000000000003</v>
      </c>
      <c r="O17" s="70">
        <v>5.4546999999999999</v>
      </c>
      <c r="P17" s="69">
        <v>6.0587999999999997</v>
      </c>
    </row>
    <row r="18" spans="1:17">
      <c r="A18" s="55" t="s">
        <v>103</v>
      </c>
      <c r="B18" s="59">
        <v>7.52</v>
      </c>
      <c r="C18" s="67">
        <v>1.05</v>
      </c>
      <c r="D18" s="68">
        <v>1.1101000000000001</v>
      </c>
      <c r="E18" s="68">
        <v>1.1776</v>
      </c>
      <c r="F18" s="68">
        <v>1.2538</v>
      </c>
      <c r="G18" s="68">
        <v>1.3405</v>
      </c>
      <c r="H18" s="68">
        <v>1.44</v>
      </c>
      <c r="I18" s="68">
        <v>1.5557000000000001</v>
      </c>
      <c r="J18" s="68">
        <v>1.6942999999999999</v>
      </c>
      <c r="K18" s="68">
        <v>1.8694999999999999</v>
      </c>
      <c r="L18" s="68">
        <v>2.1644999999999999</v>
      </c>
      <c r="M18" s="68">
        <v>2.9154</v>
      </c>
      <c r="N18" s="68">
        <v>3.2696000000000001</v>
      </c>
      <c r="O18" s="68">
        <v>4.4234999999999998</v>
      </c>
      <c r="P18" s="69">
        <v>7.52</v>
      </c>
    </row>
    <row r="19" spans="1:17">
      <c r="A19" s="55" t="s">
        <v>104</v>
      </c>
      <c r="B19" s="59">
        <v>15.5</v>
      </c>
      <c r="C19" s="67">
        <v>1.0719000000000001</v>
      </c>
      <c r="D19" s="68">
        <v>1.1364000000000001</v>
      </c>
      <c r="E19" s="68">
        <v>1.21</v>
      </c>
      <c r="F19" s="68">
        <v>1.2927</v>
      </c>
      <c r="G19" s="68">
        <v>1.3889</v>
      </c>
      <c r="H19" s="68">
        <v>1.4990000000000001</v>
      </c>
      <c r="I19" s="68">
        <v>1.6298999999999999</v>
      </c>
      <c r="J19" s="68">
        <v>1.7857000000000001</v>
      </c>
      <c r="K19" s="68">
        <v>1.972</v>
      </c>
      <c r="L19" s="68">
        <v>2.2048000000000001</v>
      </c>
      <c r="M19" s="68">
        <v>2.5832999999999999</v>
      </c>
      <c r="N19" s="68">
        <v>3.2631999999999999</v>
      </c>
      <c r="O19" s="68">
        <v>4.4286000000000003</v>
      </c>
      <c r="P19" s="69">
        <v>7.5609999999999999</v>
      </c>
      <c r="Q19" s="52" t="s">
        <v>125</v>
      </c>
    </row>
    <row r="20" spans="1:17">
      <c r="A20" s="55" t="s">
        <v>105</v>
      </c>
      <c r="B20" s="59">
        <v>77</v>
      </c>
      <c r="C20" s="67">
        <v>1.0942000000000001</v>
      </c>
      <c r="D20" s="68">
        <v>1.1762999999999999</v>
      </c>
      <c r="E20" s="68">
        <v>1.2717000000000001</v>
      </c>
      <c r="F20" s="68">
        <v>1.2838000000000001</v>
      </c>
      <c r="G20" s="68">
        <v>1.3984000000000001</v>
      </c>
      <c r="H20" s="68">
        <v>1.5353000000000001</v>
      </c>
      <c r="I20" s="68">
        <v>1.7038</v>
      </c>
      <c r="J20" s="68">
        <v>1.9159999999999999</v>
      </c>
      <c r="K20" s="68">
        <v>1.8917999999999999</v>
      </c>
      <c r="L20" s="68">
        <v>2.1629999999999998</v>
      </c>
      <c r="M20" s="68">
        <v>2.5284</v>
      </c>
      <c r="N20" s="68">
        <v>3.0478000000000001</v>
      </c>
      <c r="O20" s="68">
        <v>3.8445999999999998</v>
      </c>
      <c r="P20" s="69">
        <v>5.2218999999999998</v>
      </c>
    </row>
    <row r="21" spans="1:17">
      <c r="A21" s="55" t="s">
        <v>106</v>
      </c>
      <c r="B21" s="59">
        <v>22.63</v>
      </c>
      <c r="C21" s="67">
        <v>1.0367999999999999</v>
      </c>
      <c r="D21" s="68">
        <v>1.1100000000000001</v>
      </c>
      <c r="E21" s="68">
        <v>1.1942999999999999</v>
      </c>
      <c r="F21" s="68">
        <v>1.2606999999999999</v>
      </c>
      <c r="G21" s="68">
        <v>1.3706</v>
      </c>
      <c r="H21" s="68">
        <v>1.5015000000000001</v>
      </c>
      <c r="I21" s="68">
        <v>1.66</v>
      </c>
      <c r="J21" s="68">
        <v>1.8559000000000001</v>
      </c>
      <c r="K21" s="68">
        <v>1.8324</v>
      </c>
      <c r="L21" s="68">
        <v>2.0741999999999998</v>
      </c>
      <c r="M21" s="68">
        <v>2.3894000000000002</v>
      </c>
      <c r="N21" s="68">
        <v>2.8176000000000001</v>
      </c>
      <c r="O21" s="68">
        <v>3.4327999999999999</v>
      </c>
      <c r="P21" s="69">
        <v>4.3917000000000002</v>
      </c>
    </row>
    <row r="22" spans="1:17">
      <c r="A22" s="55" t="s">
        <v>107</v>
      </c>
      <c r="B22" s="59">
        <v>76.8</v>
      </c>
      <c r="C22" s="67">
        <v>1.0367999999999999</v>
      </c>
      <c r="D22" s="68">
        <v>1.115</v>
      </c>
      <c r="E22" s="68">
        <v>1.2058</v>
      </c>
      <c r="F22" s="68">
        <v>1.3128</v>
      </c>
      <c r="G22" s="68">
        <v>1.4407000000000001</v>
      </c>
      <c r="H22" s="68">
        <v>1.5961000000000001</v>
      </c>
      <c r="I22" s="68">
        <v>1.7927</v>
      </c>
      <c r="J22" s="68">
        <v>2.0541999999999998</v>
      </c>
      <c r="K22" s="68">
        <v>2.1545999999999998</v>
      </c>
      <c r="L22" s="68">
        <v>2.5219999999999998</v>
      </c>
      <c r="M22" s="68">
        <v>3.0404</v>
      </c>
      <c r="N22" s="68">
        <v>3.827</v>
      </c>
      <c r="O22" s="68">
        <v>5.1626000000000003</v>
      </c>
      <c r="P22" s="69">
        <v>7.9302000000000001</v>
      </c>
    </row>
    <row r="23" spans="1:17">
      <c r="A23" s="55" t="s">
        <v>108</v>
      </c>
      <c r="B23" s="59">
        <v>73</v>
      </c>
      <c r="C23" s="67">
        <v>1.0621</v>
      </c>
      <c r="D23" s="68">
        <v>1.1475</v>
      </c>
      <c r="E23" s="68">
        <v>1.2479</v>
      </c>
      <c r="F23" s="68">
        <v>1.3147</v>
      </c>
      <c r="G23" s="68">
        <v>1.4481999999999999</v>
      </c>
      <c r="H23" s="68">
        <v>1.6117999999999999</v>
      </c>
      <c r="I23" s="68">
        <v>1.8170999999999999</v>
      </c>
      <c r="J23" s="68">
        <v>2.0992000000000002</v>
      </c>
      <c r="K23" s="68">
        <v>2.2793999999999999</v>
      </c>
      <c r="L23" s="68">
        <v>2.7128999999999999</v>
      </c>
      <c r="M23" s="68">
        <v>3.35</v>
      </c>
      <c r="N23" s="68">
        <v>4.3781999999999996</v>
      </c>
      <c r="O23" s="68">
        <v>6.3170999999999999</v>
      </c>
      <c r="P23" s="69">
        <v>11.337</v>
      </c>
    </row>
    <row r="24" spans="1:17" ht="12.75" thickBot="1">
      <c r="A24" s="55" t="s">
        <v>109</v>
      </c>
      <c r="B24" s="59">
        <v>23.6</v>
      </c>
      <c r="C24" s="71">
        <v>1.0922000000000001</v>
      </c>
      <c r="D24" s="72">
        <v>1.1852</v>
      </c>
      <c r="E24" s="72">
        <v>1.2955000000000001</v>
      </c>
      <c r="F24" s="72">
        <v>1.1821999999999999</v>
      </c>
      <c r="G24" s="72">
        <v>1.2918000000000001</v>
      </c>
      <c r="H24" s="72">
        <v>1.2108000000000001</v>
      </c>
      <c r="I24" s="72">
        <v>1.3260000000000001</v>
      </c>
      <c r="J24" s="72">
        <v>1.4666999999999999</v>
      </c>
      <c r="K24" s="72">
        <v>1.3955</v>
      </c>
      <c r="L24" s="72">
        <v>1.5424</v>
      </c>
      <c r="M24" s="72">
        <v>1.7303999999999999</v>
      </c>
      <c r="N24" s="72">
        <v>1.9798</v>
      </c>
      <c r="O24" s="72">
        <v>2.3271999999999999</v>
      </c>
      <c r="P24" s="73">
        <v>2.8449</v>
      </c>
    </row>
    <row r="26" spans="1:17">
      <c r="F26" s="52" t="s">
        <v>87</v>
      </c>
      <c r="G26" s="52" t="s">
        <v>87</v>
      </c>
    </row>
    <row r="27" spans="1:17">
      <c r="A27" s="57" t="s">
        <v>115</v>
      </c>
    </row>
    <row r="28" spans="1:17">
      <c r="A28" s="57" t="str">
        <f>'5 out'!A3</f>
        <v>sh hrd</v>
      </c>
      <c r="C28" s="6">
        <f>C13</f>
        <v>0.98519999999999996</v>
      </c>
      <c r="D28" s="6">
        <f t="shared" ref="D28:P28" si="0">D13</f>
        <v>1.1834</v>
      </c>
      <c r="E28" s="6">
        <f t="shared" si="0"/>
        <v>1.0913999999999999</v>
      </c>
      <c r="F28" s="6">
        <f t="shared" si="0"/>
        <v>1.0964</v>
      </c>
      <c r="G28" s="6">
        <f t="shared" si="0"/>
        <v>1.0044</v>
      </c>
      <c r="H28" s="6">
        <f t="shared" si="0"/>
        <v>0.99239999999999995</v>
      </c>
      <c r="I28" s="6">
        <f t="shared" si="0"/>
        <v>0.90039999999999998</v>
      </c>
      <c r="J28" s="6">
        <f t="shared" si="0"/>
        <v>0.80840000000000001</v>
      </c>
      <c r="K28" s="6">
        <f t="shared" si="0"/>
        <v>0.71140000000000003</v>
      </c>
      <c r="L28" s="6">
        <f t="shared" si="0"/>
        <v>0.59460000000000002</v>
      </c>
      <c r="M28" s="6">
        <f t="shared" si="0"/>
        <v>0.43909999999999999</v>
      </c>
      <c r="N28" s="6">
        <f t="shared" si="0"/>
        <v>0.22090000000000001</v>
      </c>
      <c r="O28" s="6">
        <f t="shared" si="0"/>
        <v>0.18029999999999999</v>
      </c>
      <c r="P28" s="6">
        <f t="shared" si="0"/>
        <v>0.13120000000000001</v>
      </c>
    </row>
    <row r="29" spans="1:17">
      <c r="A29" s="57" t="str">
        <f>'5 out'!A4</f>
        <v>hoog</v>
      </c>
      <c r="C29" s="6">
        <f>C16</f>
        <v>1.0511999999999999</v>
      </c>
      <c r="D29" s="6">
        <f t="shared" ref="D29:P29" si="1">D16</f>
        <v>1.1035999999999999</v>
      </c>
      <c r="E29" s="6">
        <f t="shared" si="1"/>
        <v>1.1614</v>
      </c>
      <c r="F29" s="6">
        <f t="shared" si="1"/>
        <v>1.2256</v>
      </c>
      <c r="G29" s="6">
        <f t="shared" si="1"/>
        <v>1.2972999999999999</v>
      </c>
      <c r="H29" s="6">
        <f t="shared" si="1"/>
        <v>1.3778999999999999</v>
      </c>
      <c r="I29" s="6">
        <f t="shared" si="1"/>
        <v>1.4708000000000001</v>
      </c>
      <c r="J29" s="6">
        <f t="shared" si="1"/>
        <v>1.5794999999999999</v>
      </c>
      <c r="K29" s="6">
        <f t="shared" si="1"/>
        <v>1.7094</v>
      </c>
      <c r="L29" s="6">
        <f t="shared" si="1"/>
        <v>1.8681000000000001</v>
      </c>
      <c r="M29" s="6">
        <f t="shared" si="1"/>
        <v>2.0672999999999999</v>
      </c>
      <c r="N29" s="6">
        <f t="shared" si="1"/>
        <v>2.3260999999999998</v>
      </c>
      <c r="O29" s="6">
        <f t="shared" si="1"/>
        <v>2.6766000000000001</v>
      </c>
      <c r="P29" s="6">
        <f t="shared" si="1"/>
        <v>3.2</v>
      </c>
    </row>
    <row r="30" spans="1:17">
      <c r="A30" s="57" t="str">
        <f>'5 out'!A5</f>
        <v>kogel</v>
      </c>
      <c r="C30" s="6">
        <f>C21</f>
        <v>1.0367999999999999</v>
      </c>
      <c r="D30" s="6">
        <f t="shared" ref="D30:P30" si="2">D21</f>
        <v>1.1100000000000001</v>
      </c>
      <c r="E30" s="6">
        <f t="shared" si="2"/>
        <v>1.1942999999999999</v>
      </c>
      <c r="F30" s="6">
        <f t="shared" si="2"/>
        <v>1.2606999999999999</v>
      </c>
      <c r="G30" s="6">
        <f t="shared" si="2"/>
        <v>1.3706</v>
      </c>
      <c r="H30" s="6">
        <f t="shared" si="2"/>
        <v>1.5015000000000001</v>
      </c>
      <c r="I30" s="6">
        <f t="shared" si="2"/>
        <v>1.66</v>
      </c>
      <c r="J30" s="6">
        <f t="shared" si="2"/>
        <v>1.8559000000000001</v>
      </c>
      <c r="K30" s="6">
        <f t="shared" si="2"/>
        <v>1.8324</v>
      </c>
      <c r="L30" s="6">
        <f t="shared" si="2"/>
        <v>2.0741999999999998</v>
      </c>
      <c r="M30" s="6">
        <f t="shared" si="2"/>
        <v>2.3894000000000002</v>
      </c>
      <c r="N30" s="6">
        <f t="shared" si="2"/>
        <v>2.8176000000000001</v>
      </c>
      <c r="O30" s="6">
        <f t="shared" si="2"/>
        <v>3.4327999999999999</v>
      </c>
      <c r="P30" s="6">
        <f t="shared" si="2"/>
        <v>4.3917000000000002</v>
      </c>
    </row>
    <row r="31" spans="1:17">
      <c r="A31" s="57" t="str">
        <f>'5 out'!A6</f>
        <v>ver</v>
      </c>
      <c r="C31" s="6">
        <f>C18</f>
        <v>1.05</v>
      </c>
      <c r="D31" s="6">
        <f t="shared" ref="D31:P31" si="3">D18</f>
        <v>1.1101000000000001</v>
      </c>
      <c r="E31" s="6">
        <f t="shared" si="3"/>
        <v>1.1776</v>
      </c>
      <c r="F31" s="6">
        <f t="shared" si="3"/>
        <v>1.2538</v>
      </c>
      <c r="G31" s="6">
        <f t="shared" si="3"/>
        <v>1.3405</v>
      </c>
      <c r="H31" s="6">
        <f t="shared" si="3"/>
        <v>1.44</v>
      </c>
      <c r="I31" s="6">
        <f t="shared" si="3"/>
        <v>1.5557000000000001</v>
      </c>
      <c r="J31" s="6">
        <f t="shared" si="3"/>
        <v>1.6942999999999999</v>
      </c>
      <c r="K31" s="6">
        <f t="shared" si="3"/>
        <v>1.8694999999999999</v>
      </c>
      <c r="L31" s="6">
        <f t="shared" si="3"/>
        <v>2.1644999999999999</v>
      </c>
      <c r="M31" s="6">
        <f t="shared" si="3"/>
        <v>2.9154</v>
      </c>
      <c r="N31" s="6">
        <f t="shared" si="3"/>
        <v>3.2696000000000001</v>
      </c>
      <c r="O31" s="6">
        <f t="shared" si="3"/>
        <v>4.4234999999999998</v>
      </c>
      <c r="P31" s="6">
        <f t="shared" si="3"/>
        <v>7.52</v>
      </c>
    </row>
    <row r="32" spans="1:17">
      <c r="A32" s="57" t="str">
        <f>'5 out'!A7</f>
        <v>800 m</v>
      </c>
      <c r="C32" s="6">
        <f>C6</f>
        <v>0.99509999999999998</v>
      </c>
      <c r="D32" s="6">
        <f t="shared" ref="D32:P32" si="4">D6</f>
        <v>0.95369999999999999</v>
      </c>
      <c r="E32" s="6">
        <f t="shared" si="4"/>
        <v>0.9123</v>
      </c>
      <c r="F32" s="6">
        <f t="shared" si="4"/>
        <v>0.87090000000000001</v>
      </c>
      <c r="G32" s="6">
        <f t="shared" si="4"/>
        <v>0.82950000000000002</v>
      </c>
      <c r="H32" s="6">
        <f t="shared" si="4"/>
        <v>0.78480000000000005</v>
      </c>
      <c r="I32" s="6">
        <f t="shared" si="4"/>
        <v>0.73419999999999996</v>
      </c>
      <c r="J32" s="6">
        <f t="shared" si="4"/>
        <v>0.67520000000000002</v>
      </c>
      <c r="K32" s="6">
        <f t="shared" si="4"/>
        <v>0.60529999999999995</v>
      </c>
      <c r="L32" s="6">
        <f t="shared" si="4"/>
        <v>0.52200000000000002</v>
      </c>
      <c r="M32" s="6">
        <f t="shared" si="4"/>
        <v>0.42280000000000001</v>
      </c>
      <c r="N32" s="6">
        <f t="shared" si="4"/>
        <v>0.30520000000000003</v>
      </c>
      <c r="O32" s="6">
        <f t="shared" si="4"/>
        <v>0.25540000000000002</v>
      </c>
      <c r="P32" s="6">
        <f t="shared" si="4"/>
        <v>0.20069999999999999</v>
      </c>
    </row>
    <row r="33" spans="1:16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>
      <c r="A34" s="57" t="s">
        <v>116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>
      <c r="A35" s="57" t="str">
        <f>'7 out'!A3</f>
        <v>sh hrd</v>
      </c>
      <c r="C35" s="6">
        <f>C13</f>
        <v>0.98519999999999996</v>
      </c>
      <c r="D35" s="6">
        <f t="shared" ref="D35:P35" si="5">D13</f>
        <v>1.1834</v>
      </c>
      <c r="E35" s="6">
        <f t="shared" si="5"/>
        <v>1.0913999999999999</v>
      </c>
      <c r="F35" s="6">
        <f t="shared" si="5"/>
        <v>1.0964</v>
      </c>
      <c r="G35" s="6">
        <f t="shared" si="5"/>
        <v>1.0044</v>
      </c>
      <c r="H35" s="6">
        <f t="shared" si="5"/>
        <v>0.99239999999999995</v>
      </c>
      <c r="I35" s="6">
        <f t="shared" si="5"/>
        <v>0.90039999999999998</v>
      </c>
      <c r="J35" s="6">
        <f t="shared" si="5"/>
        <v>0.80840000000000001</v>
      </c>
      <c r="K35" s="6">
        <f t="shared" si="5"/>
        <v>0.71140000000000003</v>
      </c>
      <c r="L35" s="6">
        <f t="shared" si="5"/>
        <v>0.59460000000000002</v>
      </c>
      <c r="M35" s="6">
        <f t="shared" si="5"/>
        <v>0.43909999999999999</v>
      </c>
      <c r="N35" s="6">
        <f t="shared" si="5"/>
        <v>0.22090000000000001</v>
      </c>
      <c r="O35" s="6">
        <f t="shared" si="5"/>
        <v>0.18029999999999999</v>
      </c>
      <c r="P35" s="6">
        <f t="shared" si="5"/>
        <v>0.13120000000000001</v>
      </c>
    </row>
    <row r="36" spans="1:16">
      <c r="A36" s="57" t="str">
        <f>'7 out'!A4</f>
        <v>hoog</v>
      </c>
      <c r="C36" s="6">
        <f>C16</f>
        <v>1.0511999999999999</v>
      </c>
      <c r="D36" s="6">
        <f t="shared" ref="D36:P36" si="6">D16</f>
        <v>1.1035999999999999</v>
      </c>
      <c r="E36" s="6">
        <f t="shared" si="6"/>
        <v>1.1614</v>
      </c>
      <c r="F36" s="6">
        <f t="shared" si="6"/>
        <v>1.2256</v>
      </c>
      <c r="G36" s="6">
        <f t="shared" si="6"/>
        <v>1.2972999999999999</v>
      </c>
      <c r="H36" s="6">
        <f t="shared" si="6"/>
        <v>1.3778999999999999</v>
      </c>
      <c r="I36" s="6">
        <f t="shared" si="6"/>
        <v>1.4708000000000001</v>
      </c>
      <c r="J36" s="6">
        <f t="shared" si="6"/>
        <v>1.5794999999999999</v>
      </c>
      <c r="K36" s="6">
        <f t="shared" si="6"/>
        <v>1.7094</v>
      </c>
      <c r="L36" s="6">
        <f t="shared" si="6"/>
        <v>1.8681000000000001</v>
      </c>
      <c r="M36" s="6">
        <f t="shared" si="6"/>
        <v>2.0672999999999999</v>
      </c>
      <c r="N36" s="6">
        <f t="shared" si="6"/>
        <v>2.3260999999999998</v>
      </c>
      <c r="O36" s="6">
        <f t="shared" si="6"/>
        <v>2.6766000000000001</v>
      </c>
      <c r="P36" s="6">
        <f t="shared" si="6"/>
        <v>3.2</v>
      </c>
    </row>
    <row r="37" spans="1:16">
      <c r="A37" s="57" t="str">
        <f>'7 out'!A5</f>
        <v>kogel</v>
      </c>
      <c r="C37" s="6">
        <f>C21</f>
        <v>1.0367999999999999</v>
      </c>
      <c r="D37" s="6">
        <f t="shared" ref="D37:P37" si="7">D21</f>
        <v>1.1100000000000001</v>
      </c>
      <c r="E37" s="6">
        <f t="shared" si="7"/>
        <v>1.1942999999999999</v>
      </c>
      <c r="F37" s="6">
        <f t="shared" si="7"/>
        <v>1.2606999999999999</v>
      </c>
      <c r="G37" s="6">
        <f t="shared" si="7"/>
        <v>1.3706</v>
      </c>
      <c r="H37" s="6">
        <f t="shared" si="7"/>
        <v>1.5015000000000001</v>
      </c>
      <c r="I37" s="6">
        <f t="shared" si="7"/>
        <v>1.66</v>
      </c>
      <c r="J37" s="6">
        <f t="shared" si="7"/>
        <v>1.8559000000000001</v>
      </c>
      <c r="K37" s="6">
        <f t="shared" si="7"/>
        <v>1.8324</v>
      </c>
      <c r="L37" s="6">
        <f t="shared" si="7"/>
        <v>2.0741999999999998</v>
      </c>
      <c r="M37" s="6">
        <f t="shared" si="7"/>
        <v>2.3894000000000002</v>
      </c>
      <c r="N37" s="6">
        <f t="shared" si="7"/>
        <v>2.8176000000000001</v>
      </c>
      <c r="O37" s="6">
        <f t="shared" si="7"/>
        <v>3.4327999999999999</v>
      </c>
      <c r="P37" s="6">
        <f t="shared" si="7"/>
        <v>4.3917000000000002</v>
      </c>
    </row>
    <row r="38" spans="1:16">
      <c r="A38" s="57" t="str">
        <f>'7 out'!A6</f>
        <v>200 m</v>
      </c>
      <c r="C38" s="6">
        <f>C4</f>
        <v>0.97019999999999995</v>
      </c>
      <c r="D38" s="6">
        <f t="shared" ref="D38:P38" si="8">D4</f>
        <v>0.93420000000000003</v>
      </c>
      <c r="E38" s="6">
        <f t="shared" si="8"/>
        <v>0.8982</v>
      </c>
      <c r="F38" s="6">
        <f t="shared" si="8"/>
        <v>0.86219999999999997</v>
      </c>
      <c r="G38" s="6">
        <f t="shared" si="8"/>
        <v>0.82620000000000005</v>
      </c>
      <c r="H38" s="6">
        <f t="shared" si="8"/>
        <v>0.79020000000000001</v>
      </c>
      <c r="I38" s="6">
        <f t="shared" si="8"/>
        <v>0.75419999999999998</v>
      </c>
      <c r="J38" s="6">
        <f t="shared" si="8"/>
        <v>0.70679999999999998</v>
      </c>
      <c r="K38" s="6">
        <f t="shared" si="8"/>
        <v>0.65449999999999997</v>
      </c>
      <c r="L38" s="6">
        <f t="shared" si="8"/>
        <v>0.5857</v>
      </c>
      <c r="M38" s="6">
        <f t="shared" si="8"/>
        <v>0.49320000000000003</v>
      </c>
      <c r="N38" s="6">
        <f t="shared" si="8"/>
        <v>0.36</v>
      </c>
      <c r="O38" s="6">
        <f t="shared" si="8"/>
        <v>0.29380000000000001</v>
      </c>
      <c r="P38" s="6">
        <f t="shared" si="8"/>
        <v>0.19170000000000001</v>
      </c>
    </row>
    <row r="39" spans="1:16">
      <c r="A39" s="57" t="str">
        <f>'7 out'!A7</f>
        <v>dag 1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>
      <c r="A40" s="57">
        <f>'7 out'!A8</f>
        <v>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>
      <c r="A41" s="57" t="str">
        <f>'7 out'!A9</f>
        <v>ver</v>
      </c>
      <c r="C41" s="6">
        <f>C18</f>
        <v>1.05</v>
      </c>
      <c r="D41" s="6">
        <f t="shared" ref="D41:P41" si="9">D18</f>
        <v>1.1101000000000001</v>
      </c>
      <c r="E41" s="6">
        <f t="shared" si="9"/>
        <v>1.1776</v>
      </c>
      <c r="F41" s="6">
        <f t="shared" si="9"/>
        <v>1.2538</v>
      </c>
      <c r="G41" s="6">
        <f t="shared" si="9"/>
        <v>1.3405</v>
      </c>
      <c r="H41" s="6">
        <f t="shared" si="9"/>
        <v>1.44</v>
      </c>
      <c r="I41" s="6">
        <f t="shared" si="9"/>
        <v>1.5557000000000001</v>
      </c>
      <c r="J41" s="6">
        <f t="shared" si="9"/>
        <v>1.6942999999999999</v>
      </c>
      <c r="K41" s="6">
        <f t="shared" si="9"/>
        <v>1.8694999999999999</v>
      </c>
      <c r="L41" s="6">
        <f t="shared" si="9"/>
        <v>2.1644999999999999</v>
      </c>
      <c r="M41" s="6">
        <f t="shared" si="9"/>
        <v>2.9154</v>
      </c>
      <c r="N41" s="6">
        <f t="shared" si="9"/>
        <v>3.2696000000000001</v>
      </c>
      <c r="O41" s="6">
        <f t="shared" si="9"/>
        <v>4.4234999999999998</v>
      </c>
      <c r="P41" s="6">
        <f t="shared" si="9"/>
        <v>7.52</v>
      </c>
    </row>
    <row r="42" spans="1:16">
      <c r="A42" s="57" t="str">
        <f>'7 out'!A10</f>
        <v>speer</v>
      </c>
      <c r="C42" s="6">
        <f>C23</f>
        <v>1.0621</v>
      </c>
      <c r="D42" s="6">
        <f t="shared" ref="D42:P42" si="10">D23</f>
        <v>1.1475</v>
      </c>
      <c r="E42" s="6">
        <f t="shared" si="10"/>
        <v>1.2479</v>
      </c>
      <c r="F42" s="6">
        <f t="shared" si="10"/>
        <v>1.3147</v>
      </c>
      <c r="G42" s="6">
        <f t="shared" si="10"/>
        <v>1.4481999999999999</v>
      </c>
      <c r="H42" s="6">
        <f t="shared" si="10"/>
        <v>1.6117999999999999</v>
      </c>
      <c r="I42" s="6">
        <f t="shared" si="10"/>
        <v>1.8170999999999999</v>
      </c>
      <c r="J42" s="6">
        <f t="shared" si="10"/>
        <v>2.0992000000000002</v>
      </c>
      <c r="K42" s="6">
        <f t="shared" si="10"/>
        <v>2.2793999999999999</v>
      </c>
      <c r="L42" s="6">
        <f t="shared" si="10"/>
        <v>2.7128999999999999</v>
      </c>
      <c r="M42" s="6">
        <f t="shared" si="10"/>
        <v>3.35</v>
      </c>
      <c r="N42" s="6">
        <f t="shared" si="10"/>
        <v>4.3781999999999996</v>
      </c>
      <c r="O42" s="6">
        <f t="shared" si="10"/>
        <v>6.3170999999999999</v>
      </c>
      <c r="P42" s="6">
        <f t="shared" si="10"/>
        <v>11.337</v>
      </c>
    </row>
    <row r="43" spans="1:16">
      <c r="A43" s="57" t="str">
        <f>'7 out'!A11</f>
        <v>800 m</v>
      </c>
      <c r="C43" s="6">
        <f>C6</f>
        <v>0.99509999999999998</v>
      </c>
      <c r="D43" s="6">
        <f t="shared" ref="D43:P43" si="11">D6</f>
        <v>0.95369999999999999</v>
      </c>
      <c r="E43" s="6">
        <f t="shared" si="11"/>
        <v>0.9123</v>
      </c>
      <c r="F43" s="6">
        <f t="shared" si="11"/>
        <v>0.87090000000000001</v>
      </c>
      <c r="G43" s="6">
        <f t="shared" si="11"/>
        <v>0.82950000000000002</v>
      </c>
      <c r="H43" s="6">
        <f t="shared" si="11"/>
        <v>0.78480000000000005</v>
      </c>
      <c r="I43" s="6">
        <f t="shared" si="11"/>
        <v>0.73419999999999996</v>
      </c>
      <c r="J43" s="6">
        <f t="shared" si="11"/>
        <v>0.67520000000000002</v>
      </c>
      <c r="K43" s="6">
        <f t="shared" si="11"/>
        <v>0.60529999999999995</v>
      </c>
      <c r="L43" s="6">
        <f t="shared" si="11"/>
        <v>0.52200000000000002</v>
      </c>
      <c r="M43" s="6">
        <f t="shared" si="11"/>
        <v>0.42280000000000001</v>
      </c>
      <c r="N43" s="6">
        <f t="shared" si="11"/>
        <v>0.30520000000000003</v>
      </c>
      <c r="O43" s="6">
        <f t="shared" si="11"/>
        <v>0.25540000000000002</v>
      </c>
      <c r="P43" s="6">
        <f t="shared" si="11"/>
        <v>0.20069999999999999</v>
      </c>
    </row>
    <row r="44" spans="1:16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>
      <c r="A45" s="57" t="s">
        <v>117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>
      <c r="A46" s="57" t="str">
        <f>'10 out'!A3</f>
        <v>100 m</v>
      </c>
      <c r="C46" s="6">
        <f>C3</f>
        <v>0.99</v>
      </c>
      <c r="D46" s="6">
        <f t="shared" ref="D46:P46" si="12">D3</f>
        <v>0.95479999999999998</v>
      </c>
      <c r="E46" s="6">
        <f t="shared" si="12"/>
        <v>0.91959999999999997</v>
      </c>
      <c r="F46" s="6">
        <f t="shared" si="12"/>
        <v>0.88439999999999996</v>
      </c>
      <c r="G46" s="6">
        <f t="shared" si="12"/>
        <v>0.84919999999999995</v>
      </c>
      <c r="H46" s="6">
        <f t="shared" si="12"/>
        <v>0.81399999999999995</v>
      </c>
      <c r="I46" s="6">
        <f t="shared" si="12"/>
        <v>0.77880000000000005</v>
      </c>
      <c r="J46" s="6">
        <f t="shared" si="12"/>
        <v>0.73960000000000004</v>
      </c>
      <c r="K46" s="6">
        <f t="shared" si="12"/>
        <v>0.69499999999999995</v>
      </c>
      <c r="L46" s="6">
        <f t="shared" si="12"/>
        <v>0.64200000000000002</v>
      </c>
      <c r="M46" s="6">
        <f t="shared" si="12"/>
        <v>0.57599999999999996</v>
      </c>
      <c r="N46" s="6">
        <f t="shared" si="12"/>
        <v>0.49080000000000001</v>
      </c>
      <c r="O46" s="6">
        <f t="shared" si="12"/>
        <v>0.37859999999999999</v>
      </c>
      <c r="P46" s="6">
        <f t="shared" si="12"/>
        <v>0.27060000000000001</v>
      </c>
    </row>
    <row r="47" spans="1:16">
      <c r="A47" s="57" t="str">
        <f>'10 out'!A4</f>
        <v>discus</v>
      </c>
      <c r="C47" s="6">
        <f>C22</f>
        <v>1.0367999999999999</v>
      </c>
      <c r="D47" s="6">
        <f t="shared" ref="D47:P47" si="13">D22</f>
        <v>1.115</v>
      </c>
      <c r="E47" s="6">
        <f t="shared" si="13"/>
        <v>1.2058</v>
      </c>
      <c r="F47" s="6">
        <f t="shared" si="13"/>
        <v>1.3128</v>
      </c>
      <c r="G47" s="6">
        <f t="shared" si="13"/>
        <v>1.4407000000000001</v>
      </c>
      <c r="H47" s="6">
        <f t="shared" si="13"/>
        <v>1.5961000000000001</v>
      </c>
      <c r="I47" s="6">
        <f t="shared" si="13"/>
        <v>1.7927</v>
      </c>
      <c r="J47" s="6">
        <f t="shared" si="13"/>
        <v>2.0541999999999998</v>
      </c>
      <c r="K47" s="6">
        <f t="shared" si="13"/>
        <v>2.1545999999999998</v>
      </c>
      <c r="L47" s="6">
        <f t="shared" si="13"/>
        <v>2.5219999999999998</v>
      </c>
      <c r="M47" s="6">
        <f t="shared" si="13"/>
        <v>3.0404</v>
      </c>
      <c r="N47" s="6">
        <f t="shared" si="13"/>
        <v>3.827</v>
      </c>
      <c r="O47" s="6">
        <f t="shared" si="13"/>
        <v>5.1626000000000003</v>
      </c>
      <c r="P47" s="6">
        <f t="shared" si="13"/>
        <v>7.9302000000000001</v>
      </c>
    </row>
    <row r="48" spans="1:16">
      <c r="A48" s="57" t="str">
        <f>'10 out'!A5</f>
        <v>pols</v>
      </c>
      <c r="C48" s="6">
        <f>C17</f>
        <v>1.0820000000000001</v>
      </c>
      <c r="D48" s="6">
        <f t="shared" ref="D48:P48" si="14">D17</f>
        <v>1.1451</v>
      </c>
      <c r="E48" s="6">
        <f t="shared" si="14"/>
        <v>1.2159</v>
      </c>
      <c r="F48" s="6">
        <f t="shared" si="14"/>
        <v>1.2961</v>
      </c>
      <c r="G48" s="6">
        <f t="shared" si="14"/>
        <v>1.3876999999999999</v>
      </c>
      <c r="H48" s="6">
        <f t="shared" si="14"/>
        <v>1.4932000000000001</v>
      </c>
      <c r="I48" s="6">
        <f t="shared" si="14"/>
        <v>1.6160000000000001</v>
      </c>
      <c r="J48" s="6">
        <f t="shared" si="14"/>
        <v>1.7854000000000001</v>
      </c>
      <c r="K48" s="6">
        <f t="shared" si="14"/>
        <v>2.0333000000000001</v>
      </c>
      <c r="L48" s="6">
        <f t="shared" si="14"/>
        <v>2.4342000000000001</v>
      </c>
      <c r="M48" s="6">
        <f t="shared" si="14"/>
        <v>3.202</v>
      </c>
      <c r="N48" s="6">
        <f t="shared" si="14"/>
        <v>4.8402000000000003</v>
      </c>
      <c r="O48" s="6">
        <f t="shared" si="14"/>
        <v>5.4546999999999999</v>
      </c>
      <c r="P48" s="6">
        <f t="shared" si="14"/>
        <v>6.0587999999999997</v>
      </c>
    </row>
    <row r="49" spans="1:17">
      <c r="A49" s="57" t="str">
        <f>'10 out'!A6</f>
        <v>speer</v>
      </c>
      <c r="C49" s="6">
        <f>C23</f>
        <v>1.0621</v>
      </c>
      <c r="D49" s="6">
        <f t="shared" ref="D49:P49" si="15">D23</f>
        <v>1.1475</v>
      </c>
      <c r="E49" s="6">
        <f t="shared" si="15"/>
        <v>1.2479</v>
      </c>
      <c r="F49" s="6">
        <f t="shared" si="15"/>
        <v>1.3147</v>
      </c>
      <c r="G49" s="6">
        <f t="shared" si="15"/>
        <v>1.4481999999999999</v>
      </c>
      <c r="H49" s="6">
        <f t="shared" si="15"/>
        <v>1.6117999999999999</v>
      </c>
      <c r="I49" s="6">
        <f t="shared" si="15"/>
        <v>1.8170999999999999</v>
      </c>
      <c r="J49" s="6">
        <f t="shared" si="15"/>
        <v>2.0992000000000002</v>
      </c>
      <c r="K49" s="6">
        <f t="shared" si="15"/>
        <v>2.2793999999999999</v>
      </c>
      <c r="L49" s="6">
        <f t="shared" si="15"/>
        <v>2.7128999999999999</v>
      </c>
      <c r="M49" s="6">
        <f t="shared" si="15"/>
        <v>3.35</v>
      </c>
      <c r="N49" s="6">
        <f t="shared" si="15"/>
        <v>4.3781999999999996</v>
      </c>
      <c r="O49" s="6">
        <f t="shared" si="15"/>
        <v>6.3170999999999999</v>
      </c>
      <c r="P49" s="6">
        <f t="shared" si="15"/>
        <v>11.337</v>
      </c>
    </row>
    <row r="50" spans="1:17">
      <c r="A50" s="57" t="str">
        <f>'10 out'!A7</f>
        <v>400 m</v>
      </c>
      <c r="C50" s="6">
        <f>C5</f>
        <v>0.97989999999999999</v>
      </c>
      <c r="D50" s="6">
        <f t="shared" ref="D50:P50" si="16">D5</f>
        <v>0.93910000000000005</v>
      </c>
      <c r="E50" s="6">
        <f t="shared" si="16"/>
        <v>0.89829999999999999</v>
      </c>
      <c r="F50" s="6">
        <f t="shared" si="16"/>
        <v>0.85750000000000004</v>
      </c>
      <c r="G50" s="6">
        <f t="shared" si="16"/>
        <v>0.81669999999999998</v>
      </c>
      <c r="H50" s="6">
        <f t="shared" si="16"/>
        <v>0.77149999999999996</v>
      </c>
      <c r="I50" s="6">
        <f t="shared" si="16"/>
        <v>0.72009999999999996</v>
      </c>
      <c r="J50" s="6">
        <f t="shared" si="16"/>
        <v>0.66020000000000001</v>
      </c>
      <c r="K50" s="6">
        <f t="shared" si="16"/>
        <v>0.58889999999999998</v>
      </c>
      <c r="L50" s="6">
        <f t="shared" si="16"/>
        <v>0.50260000000000005</v>
      </c>
      <c r="M50" s="6">
        <f t="shared" si="16"/>
        <v>0.39689999999999998</v>
      </c>
      <c r="N50" s="6">
        <f t="shared" si="16"/>
        <v>0.26650000000000001</v>
      </c>
      <c r="O50" s="6">
        <f t="shared" si="16"/>
        <v>0.2132</v>
      </c>
      <c r="P50" s="6">
        <f t="shared" si="16"/>
        <v>0.16250000000000001</v>
      </c>
    </row>
    <row r="51" spans="1:17">
      <c r="A51" s="57" t="str">
        <f>'10 out'!A8</f>
        <v>dag 1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7">
      <c r="A52" s="57">
        <f>'10 out'!A9</f>
        <v>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7">
      <c r="A53" s="57" t="str">
        <f>'10 out'!A10</f>
        <v>sh hrd</v>
      </c>
      <c r="C53" s="6">
        <f>C13</f>
        <v>0.98519999999999996</v>
      </c>
      <c r="D53" s="6">
        <f t="shared" ref="D53:P53" si="17">D13</f>
        <v>1.1834</v>
      </c>
      <c r="E53" s="6">
        <f t="shared" si="17"/>
        <v>1.0913999999999999</v>
      </c>
      <c r="F53" s="6">
        <f t="shared" si="17"/>
        <v>1.0964</v>
      </c>
      <c r="G53" s="6">
        <f t="shared" si="17"/>
        <v>1.0044</v>
      </c>
      <c r="H53" s="6">
        <f t="shared" si="17"/>
        <v>0.99239999999999995</v>
      </c>
      <c r="I53" s="6">
        <f t="shared" si="17"/>
        <v>0.90039999999999998</v>
      </c>
      <c r="J53" s="6">
        <f t="shared" si="17"/>
        <v>0.80840000000000001</v>
      </c>
      <c r="K53" s="6">
        <f t="shared" si="17"/>
        <v>0.71140000000000003</v>
      </c>
      <c r="L53" s="6">
        <f t="shared" si="17"/>
        <v>0.59460000000000002</v>
      </c>
      <c r="M53" s="6">
        <f t="shared" si="17"/>
        <v>0.43909999999999999</v>
      </c>
      <c r="N53" s="6">
        <f t="shared" si="17"/>
        <v>0.22090000000000001</v>
      </c>
      <c r="O53" s="6">
        <f t="shared" si="17"/>
        <v>0.18029999999999999</v>
      </c>
      <c r="P53" s="6">
        <f t="shared" si="17"/>
        <v>0.13120000000000001</v>
      </c>
    </row>
    <row r="54" spans="1:17">
      <c r="A54" s="57" t="str">
        <f>'10 out'!A11</f>
        <v>ver</v>
      </c>
      <c r="C54" s="6">
        <f>C18</f>
        <v>1.05</v>
      </c>
      <c r="D54" s="6">
        <f t="shared" ref="D54:P54" si="18">D18</f>
        <v>1.1101000000000001</v>
      </c>
      <c r="E54" s="6">
        <f t="shared" si="18"/>
        <v>1.1776</v>
      </c>
      <c r="F54" s="6">
        <f t="shared" si="18"/>
        <v>1.2538</v>
      </c>
      <c r="G54" s="6">
        <f t="shared" si="18"/>
        <v>1.3405</v>
      </c>
      <c r="H54" s="6">
        <f t="shared" si="18"/>
        <v>1.44</v>
      </c>
      <c r="I54" s="6">
        <f t="shared" si="18"/>
        <v>1.5557000000000001</v>
      </c>
      <c r="J54" s="6">
        <f t="shared" si="18"/>
        <v>1.6942999999999999</v>
      </c>
      <c r="K54" s="6">
        <f t="shared" si="18"/>
        <v>1.8694999999999999</v>
      </c>
      <c r="L54" s="6">
        <f t="shared" si="18"/>
        <v>2.1644999999999999</v>
      </c>
      <c r="M54" s="6">
        <f t="shared" si="18"/>
        <v>2.9154</v>
      </c>
      <c r="N54" s="6">
        <f t="shared" si="18"/>
        <v>3.2696000000000001</v>
      </c>
      <c r="O54" s="6">
        <f t="shared" si="18"/>
        <v>4.4234999999999998</v>
      </c>
      <c r="P54" s="6">
        <f t="shared" si="18"/>
        <v>7.52</v>
      </c>
    </row>
    <row r="55" spans="1:17">
      <c r="A55" s="57" t="str">
        <f>'10 out'!A12</f>
        <v>kogel</v>
      </c>
      <c r="C55" s="6">
        <f>C21</f>
        <v>1.0367999999999999</v>
      </c>
      <c r="D55" s="6">
        <f t="shared" ref="D55:P55" si="19">D21</f>
        <v>1.1100000000000001</v>
      </c>
      <c r="E55" s="6">
        <f t="shared" si="19"/>
        <v>1.1942999999999999</v>
      </c>
      <c r="F55" s="6">
        <f t="shared" si="19"/>
        <v>1.2606999999999999</v>
      </c>
      <c r="G55" s="6">
        <f t="shared" si="19"/>
        <v>1.3706</v>
      </c>
      <c r="H55" s="6">
        <f t="shared" si="19"/>
        <v>1.5015000000000001</v>
      </c>
      <c r="I55" s="6">
        <f t="shared" si="19"/>
        <v>1.66</v>
      </c>
      <c r="J55" s="6">
        <f t="shared" si="19"/>
        <v>1.8559000000000001</v>
      </c>
      <c r="K55" s="6">
        <f t="shared" si="19"/>
        <v>1.8324</v>
      </c>
      <c r="L55" s="6">
        <f t="shared" si="19"/>
        <v>2.0741999999999998</v>
      </c>
      <c r="M55" s="6">
        <f t="shared" si="19"/>
        <v>2.3894000000000002</v>
      </c>
      <c r="N55" s="6">
        <f t="shared" si="19"/>
        <v>2.8176000000000001</v>
      </c>
      <c r="O55" s="6">
        <f t="shared" si="19"/>
        <v>3.4327999999999999</v>
      </c>
      <c r="P55" s="6">
        <f t="shared" si="19"/>
        <v>4.3917000000000002</v>
      </c>
    </row>
    <row r="56" spans="1:17">
      <c r="A56" s="57" t="str">
        <f>'10 out'!A13</f>
        <v>hoog</v>
      </c>
      <c r="C56" s="6">
        <f>C16</f>
        <v>1.0511999999999999</v>
      </c>
      <c r="D56" s="6">
        <f t="shared" ref="D56:P56" si="20">D16</f>
        <v>1.1035999999999999</v>
      </c>
      <c r="E56" s="6">
        <f t="shared" si="20"/>
        <v>1.1614</v>
      </c>
      <c r="F56" s="6">
        <f t="shared" si="20"/>
        <v>1.2256</v>
      </c>
      <c r="G56" s="6">
        <f t="shared" si="20"/>
        <v>1.2972999999999999</v>
      </c>
      <c r="H56" s="6">
        <f t="shared" si="20"/>
        <v>1.3778999999999999</v>
      </c>
      <c r="I56" s="6">
        <f t="shared" si="20"/>
        <v>1.4708000000000001</v>
      </c>
      <c r="J56" s="6">
        <f t="shared" si="20"/>
        <v>1.5794999999999999</v>
      </c>
      <c r="K56" s="6">
        <f t="shared" si="20"/>
        <v>1.7094</v>
      </c>
      <c r="L56" s="6">
        <f t="shared" si="20"/>
        <v>1.8681000000000001</v>
      </c>
      <c r="M56" s="6">
        <f t="shared" si="20"/>
        <v>2.0672999999999999</v>
      </c>
      <c r="N56" s="6">
        <f t="shared" si="20"/>
        <v>2.3260999999999998</v>
      </c>
      <c r="O56" s="6">
        <f t="shared" si="20"/>
        <v>2.6766000000000001</v>
      </c>
      <c r="P56" s="6">
        <f t="shared" si="20"/>
        <v>3.2</v>
      </c>
    </row>
    <row r="57" spans="1:17">
      <c r="A57" s="57" t="str">
        <f>'10 out'!A14</f>
        <v>1500 m</v>
      </c>
      <c r="C57" s="6">
        <f>C8</f>
        <v>0.98719999999999997</v>
      </c>
      <c r="D57" s="6">
        <f t="shared" ref="D57:P57" si="21">D8</f>
        <v>0.94569999999999999</v>
      </c>
      <c r="E57" s="6">
        <f t="shared" si="21"/>
        <v>0.9042</v>
      </c>
      <c r="F57" s="6">
        <f t="shared" si="21"/>
        <v>0.86270000000000002</v>
      </c>
      <c r="G57" s="6">
        <f t="shared" si="21"/>
        <v>0.82120000000000004</v>
      </c>
      <c r="H57" s="6">
        <f t="shared" si="21"/>
        <v>0.77590000000000003</v>
      </c>
      <c r="I57" s="6">
        <f t="shared" si="21"/>
        <v>0.72419999999999995</v>
      </c>
      <c r="J57" s="6">
        <f t="shared" si="21"/>
        <v>0.66349999999999998</v>
      </c>
      <c r="K57" s="6">
        <f t="shared" si="21"/>
        <v>0.59119999999999995</v>
      </c>
      <c r="L57" s="6">
        <f t="shared" si="21"/>
        <v>0.50470000000000004</v>
      </c>
      <c r="M57" s="6">
        <f t="shared" si="21"/>
        <v>0.40139999999999998</v>
      </c>
      <c r="N57" s="6">
        <f t="shared" si="21"/>
        <v>0.314</v>
      </c>
      <c r="O57" s="6">
        <f t="shared" si="21"/>
        <v>0.19989999999999999</v>
      </c>
      <c r="P57" s="6">
        <f t="shared" si="21"/>
        <v>0.16980000000000001</v>
      </c>
    </row>
    <row r="58" spans="1:17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7">
      <c r="A59" s="57" t="s">
        <v>118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7">
      <c r="A60" s="57" t="str">
        <f>'14 out'!A3</f>
        <v>sh hrd</v>
      </c>
      <c r="C60" s="74">
        <v>0.95</v>
      </c>
      <c r="D60" s="75">
        <v>0.86939999999999995</v>
      </c>
      <c r="E60" s="75">
        <v>0.8206</v>
      </c>
      <c r="F60" s="75">
        <v>0.7903</v>
      </c>
      <c r="G60" s="75">
        <v>0.74450000000000005</v>
      </c>
      <c r="H60" s="75">
        <v>0.69720000000000004</v>
      </c>
      <c r="I60" s="75">
        <v>0.64770000000000005</v>
      </c>
      <c r="J60" s="75">
        <v>0.59540000000000004</v>
      </c>
      <c r="K60" s="75">
        <v>0.53959999999999997</v>
      </c>
      <c r="L60" s="75">
        <v>0.47899999999999998</v>
      </c>
      <c r="M60" s="75"/>
      <c r="N60" s="75"/>
      <c r="O60" s="75"/>
      <c r="P60" s="76"/>
      <c r="Q60" s="52" t="s">
        <v>123</v>
      </c>
    </row>
    <row r="61" spans="1:17">
      <c r="A61" s="57" t="str">
        <f>'14 out'!A4</f>
        <v>hoog</v>
      </c>
      <c r="C61" s="6">
        <f>C16</f>
        <v>1.0511999999999999</v>
      </c>
      <c r="D61" s="6">
        <f t="shared" ref="D61:P61" si="22">D16</f>
        <v>1.1035999999999999</v>
      </c>
      <c r="E61" s="6">
        <f t="shared" si="22"/>
        <v>1.1614</v>
      </c>
      <c r="F61" s="6">
        <f t="shared" si="22"/>
        <v>1.2256</v>
      </c>
      <c r="G61" s="6">
        <f t="shared" si="22"/>
        <v>1.2972999999999999</v>
      </c>
      <c r="H61" s="6">
        <f t="shared" si="22"/>
        <v>1.3778999999999999</v>
      </c>
      <c r="I61" s="6">
        <f t="shared" si="22"/>
        <v>1.4708000000000001</v>
      </c>
      <c r="J61" s="6">
        <f t="shared" si="22"/>
        <v>1.5794999999999999</v>
      </c>
      <c r="K61" s="6">
        <f t="shared" si="22"/>
        <v>1.7094</v>
      </c>
      <c r="L61" s="6">
        <f t="shared" si="22"/>
        <v>1.8681000000000001</v>
      </c>
      <c r="M61" s="6">
        <f t="shared" si="22"/>
        <v>2.0672999999999999</v>
      </c>
      <c r="N61" s="6">
        <f t="shared" si="22"/>
        <v>2.3260999999999998</v>
      </c>
      <c r="O61" s="6">
        <f t="shared" si="22"/>
        <v>2.6766000000000001</v>
      </c>
      <c r="P61" s="6">
        <f t="shared" si="22"/>
        <v>3.2</v>
      </c>
    </row>
    <row r="62" spans="1:17">
      <c r="A62" s="57" t="str">
        <f>'14 out'!A5</f>
        <v>1500 m</v>
      </c>
      <c r="C62" s="6">
        <f>C8</f>
        <v>0.98719999999999997</v>
      </c>
      <c r="D62" s="6">
        <f t="shared" ref="D62:P62" si="23">D8</f>
        <v>0.94569999999999999</v>
      </c>
      <c r="E62" s="6">
        <f t="shared" si="23"/>
        <v>0.9042</v>
      </c>
      <c r="F62" s="6">
        <f t="shared" si="23"/>
        <v>0.86270000000000002</v>
      </c>
      <c r="G62" s="6">
        <f t="shared" si="23"/>
        <v>0.82120000000000004</v>
      </c>
      <c r="H62" s="6">
        <f t="shared" si="23"/>
        <v>0.77590000000000003</v>
      </c>
      <c r="I62" s="6">
        <f t="shared" si="23"/>
        <v>0.72419999999999995</v>
      </c>
      <c r="J62" s="6">
        <f t="shared" si="23"/>
        <v>0.66349999999999998</v>
      </c>
      <c r="K62" s="6">
        <f t="shared" si="23"/>
        <v>0.59119999999999995</v>
      </c>
      <c r="L62" s="6">
        <f t="shared" si="23"/>
        <v>0.50470000000000004</v>
      </c>
      <c r="M62" s="6">
        <f t="shared" si="23"/>
        <v>0.40139999999999998</v>
      </c>
      <c r="N62" s="6">
        <f t="shared" si="23"/>
        <v>0.314</v>
      </c>
      <c r="O62" s="6">
        <f t="shared" si="23"/>
        <v>0.19989999999999999</v>
      </c>
      <c r="P62" s="6">
        <f t="shared" si="23"/>
        <v>0.16980000000000001</v>
      </c>
      <c r="Q62" s="52" t="s">
        <v>124</v>
      </c>
    </row>
    <row r="63" spans="1:17">
      <c r="A63" s="57" t="str">
        <f>'14 out'!A6</f>
        <v>long hurd</v>
      </c>
      <c r="C63" s="74">
        <v>0.96140000000000003</v>
      </c>
      <c r="D63" s="75">
        <v>0.91369999999999996</v>
      </c>
      <c r="E63" s="75">
        <v>0.86560000000000004</v>
      </c>
      <c r="F63" s="75">
        <v>0.84730000000000005</v>
      </c>
      <c r="G63" s="75">
        <v>0.79920000000000002</v>
      </c>
      <c r="H63" s="75">
        <v>0.74950000000000006</v>
      </c>
      <c r="I63" s="75">
        <v>0.6976</v>
      </c>
      <c r="J63" s="75">
        <v>0.64280000000000004</v>
      </c>
      <c r="K63" s="75">
        <v>0.58409999999999995</v>
      </c>
      <c r="L63" s="75">
        <v>0.52049999999999996</v>
      </c>
      <c r="M63" s="75"/>
      <c r="N63" s="75"/>
      <c r="O63" s="75"/>
      <c r="P63" s="76"/>
      <c r="Q63" s="52" t="s">
        <v>123</v>
      </c>
    </row>
    <row r="64" spans="1:17">
      <c r="A64" s="57" t="str">
        <f>'14 out'!A7</f>
        <v>kogel</v>
      </c>
      <c r="C64" s="6">
        <f>C21</f>
        <v>1.0367999999999999</v>
      </c>
      <c r="D64" s="6">
        <f t="shared" ref="D64:P64" si="24">D21</f>
        <v>1.1100000000000001</v>
      </c>
      <c r="E64" s="6">
        <f t="shared" si="24"/>
        <v>1.1942999999999999</v>
      </c>
      <c r="F64" s="6">
        <f t="shared" si="24"/>
        <v>1.2606999999999999</v>
      </c>
      <c r="G64" s="6">
        <f t="shared" si="24"/>
        <v>1.3706</v>
      </c>
      <c r="H64" s="6">
        <f t="shared" si="24"/>
        <v>1.5015000000000001</v>
      </c>
      <c r="I64" s="6">
        <f t="shared" si="24"/>
        <v>1.66</v>
      </c>
      <c r="J64" s="6">
        <f t="shared" si="24"/>
        <v>1.8559000000000001</v>
      </c>
      <c r="K64" s="6">
        <f t="shared" si="24"/>
        <v>1.8324</v>
      </c>
      <c r="L64" s="6">
        <f t="shared" si="24"/>
        <v>2.0741999999999998</v>
      </c>
      <c r="M64" s="6">
        <f t="shared" si="24"/>
        <v>2.3894000000000002</v>
      </c>
      <c r="N64" s="6">
        <f t="shared" si="24"/>
        <v>2.8176000000000001</v>
      </c>
      <c r="O64" s="6">
        <f t="shared" si="24"/>
        <v>3.4327999999999999</v>
      </c>
      <c r="P64" s="6">
        <f t="shared" si="24"/>
        <v>4.3917000000000002</v>
      </c>
    </row>
    <row r="65" spans="1:17">
      <c r="A65" s="57" t="str">
        <f>'14 out'!A8</f>
        <v>200 m</v>
      </c>
      <c r="C65" s="6">
        <f>C4</f>
        <v>0.97019999999999995</v>
      </c>
      <c r="D65" s="6">
        <f t="shared" ref="D65:P65" si="25">D4</f>
        <v>0.93420000000000003</v>
      </c>
      <c r="E65" s="6">
        <f t="shared" si="25"/>
        <v>0.8982</v>
      </c>
      <c r="F65" s="6">
        <f t="shared" si="25"/>
        <v>0.86219999999999997</v>
      </c>
      <c r="G65" s="6">
        <f t="shared" si="25"/>
        <v>0.82620000000000005</v>
      </c>
      <c r="H65" s="6">
        <f t="shared" si="25"/>
        <v>0.79020000000000001</v>
      </c>
      <c r="I65" s="6">
        <f t="shared" si="25"/>
        <v>0.75419999999999998</v>
      </c>
      <c r="J65" s="6">
        <f t="shared" si="25"/>
        <v>0.70679999999999998</v>
      </c>
      <c r="K65" s="6">
        <f t="shared" si="25"/>
        <v>0.65449999999999997</v>
      </c>
      <c r="L65" s="6">
        <f t="shared" si="25"/>
        <v>0.5857</v>
      </c>
      <c r="M65" s="6">
        <f t="shared" si="25"/>
        <v>0.49320000000000003</v>
      </c>
      <c r="N65" s="6">
        <f t="shared" si="25"/>
        <v>0.36</v>
      </c>
      <c r="O65" s="6">
        <f t="shared" si="25"/>
        <v>0.29380000000000001</v>
      </c>
      <c r="P65" s="6">
        <f t="shared" si="25"/>
        <v>0.19170000000000001</v>
      </c>
    </row>
    <row r="66" spans="1:17">
      <c r="A66" s="57" t="str">
        <f>'14 out'!A9</f>
        <v>dag 1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7">
      <c r="A67" s="57">
        <f>'14 out'!A10</f>
        <v>0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7">
      <c r="A68" s="57" t="str">
        <f>'14 out'!A11</f>
        <v>100 m</v>
      </c>
      <c r="C68" s="6">
        <f>C3</f>
        <v>0.99</v>
      </c>
      <c r="D68" s="6">
        <f t="shared" ref="D68:P68" si="26">D3</f>
        <v>0.95479999999999998</v>
      </c>
      <c r="E68" s="6">
        <f t="shared" si="26"/>
        <v>0.91959999999999997</v>
      </c>
      <c r="F68" s="6">
        <f t="shared" si="26"/>
        <v>0.88439999999999996</v>
      </c>
      <c r="G68" s="6">
        <f t="shared" si="26"/>
        <v>0.84919999999999995</v>
      </c>
      <c r="H68" s="6">
        <f t="shared" si="26"/>
        <v>0.81399999999999995</v>
      </c>
      <c r="I68" s="6">
        <f t="shared" si="26"/>
        <v>0.77880000000000005</v>
      </c>
      <c r="J68" s="6">
        <f t="shared" si="26"/>
        <v>0.73960000000000004</v>
      </c>
      <c r="K68" s="6">
        <f t="shared" si="26"/>
        <v>0.69499999999999995</v>
      </c>
      <c r="L68" s="6">
        <f t="shared" si="26"/>
        <v>0.64200000000000002</v>
      </c>
      <c r="M68" s="6">
        <f t="shared" si="26"/>
        <v>0.57599999999999996</v>
      </c>
      <c r="N68" s="6">
        <f t="shared" si="26"/>
        <v>0.49080000000000001</v>
      </c>
      <c r="O68" s="6">
        <f t="shared" si="26"/>
        <v>0.37859999999999999</v>
      </c>
      <c r="P68" s="6">
        <f t="shared" si="26"/>
        <v>0.27060000000000001</v>
      </c>
      <c r="Q68" s="52" t="s">
        <v>124</v>
      </c>
    </row>
    <row r="69" spans="1:17">
      <c r="A69" s="57" t="str">
        <f>'14 out'!A12</f>
        <v>ver</v>
      </c>
      <c r="C69" s="6">
        <f>C18</f>
        <v>1.05</v>
      </c>
      <c r="D69" s="6">
        <f t="shared" ref="D69:P69" si="27">D18</f>
        <v>1.1101000000000001</v>
      </c>
      <c r="E69" s="6">
        <f t="shared" si="27"/>
        <v>1.1776</v>
      </c>
      <c r="F69" s="6">
        <f t="shared" si="27"/>
        <v>1.2538</v>
      </c>
      <c r="G69" s="6">
        <f t="shared" si="27"/>
        <v>1.3405</v>
      </c>
      <c r="H69" s="6">
        <f t="shared" si="27"/>
        <v>1.44</v>
      </c>
      <c r="I69" s="6">
        <f t="shared" si="27"/>
        <v>1.5557000000000001</v>
      </c>
      <c r="J69" s="6">
        <f t="shared" si="27"/>
        <v>1.6942999999999999</v>
      </c>
      <c r="K69" s="6">
        <f t="shared" si="27"/>
        <v>1.8694999999999999</v>
      </c>
      <c r="L69" s="6">
        <f t="shared" si="27"/>
        <v>2.1644999999999999</v>
      </c>
      <c r="M69" s="6">
        <f t="shared" si="27"/>
        <v>2.9154</v>
      </c>
      <c r="N69" s="6">
        <f t="shared" si="27"/>
        <v>3.2696000000000001</v>
      </c>
      <c r="O69" s="6">
        <f t="shared" si="27"/>
        <v>4.4234999999999998</v>
      </c>
      <c r="P69" s="6">
        <f t="shared" si="27"/>
        <v>7.52</v>
      </c>
    </row>
    <row r="70" spans="1:17">
      <c r="A70" s="57" t="str">
        <f>'14 out'!A13</f>
        <v>400 m</v>
      </c>
      <c r="C70" s="6">
        <f>C5</f>
        <v>0.97989999999999999</v>
      </c>
      <c r="D70" s="6">
        <f t="shared" ref="D70:P70" si="28">D5</f>
        <v>0.93910000000000005</v>
      </c>
      <c r="E70" s="6">
        <f t="shared" si="28"/>
        <v>0.89829999999999999</v>
      </c>
      <c r="F70" s="6">
        <f t="shared" si="28"/>
        <v>0.85750000000000004</v>
      </c>
      <c r="G70" s="6">
        <f t="shared" si="28"/>
        <v>0.81669999999999998</v>
      </c>
      <c r="H70" s="6">
        <f t="shared" si="28"/>
        <v>0.77149999999999996</v>
      </c>
      <c r="I70" s="6">
        <f t="shared" si="28"/>
        <v>0.72009999999999996</v>
      </c>
      <c r="J70" s="6">
        <f t="shared" si="28"/>
        <v>0.66020000000000001</v>
      </c>
      <c r="K70" s="6">
        <f t="shared" si="28"/>
        <v>0.58889999999999998</v>
      </c>
      <c r="L70" s="6">
        <f t="shared" si="28"/>
        <v>0.50260000000000005</v>
      </c>
      <c r="M70" s="6">
        <f t="shared" si="28"/>
        <v>0.39689999999999998</v>
      </c>
      <c r="N70" s="6">
        <f t="shared" si="28"/>
        <v>0.26650000000000001</v>
      </c>
      <c r="O70" s="6">
        <f t="shared" si="28"/>
        <v>0.2132</v>
      </c>
      <c r="P70" s="6">
        <f t="shared" si="28"/>
        <v>0.16250000000000001</v>
      </c>
      <c r="Q70" s="52" t="s">
        <v>124</v>
      </c>
    </row>
    <row r="71" spans="1:17">
      <c r="A71" s="57" t="str">
        <f>'14 out'!A14</f>
        <v>speer</v>
      </c>
      <c r="C71" s="6">
        <f>C23</f>
        <v>1.0621</v>
      </c>
      <c r="D71" s="6">
        <f t="shared" ref="D71:P71" si="29">D23</f>
        <v>1.1475</v>
      </c>
      <c r="E71" s="6">
        <f t="shared" si="29"/>
        <v>1.2479</v>
      </c>
      <c r="F71" s="6">
        <f t="shared" si="29"/>
        <v>1.3147</v>
      </c>
      <c r="G71" s="6">
        <f t="shared" si="29"/>
        <v>1.4481999999999999</v>
      </c>
      <c r="H71" s="6">
        <f t="shared" si="29"/>
        <v>1.6117999999999999</v>
      </c>
      <c r="I71" s="6">
        <f t="shared" si="29"/>
        <v>1.8170999999999999</v>
      </c>
      <c r="J71" s="6">
        <f t="shared" si="29"/>
        <v>2.0992000000000002</v>
      </c>
      <c r="K71" s="6">
        <f t="shared" si="29"/>
        <v>2.2793999999999999</v>
      </c>
      <c r="L71" s="6">
        <f t="shared" si="29"/>
        <v>2.7128999999999999</v>
      </c>
      <c r="M71" s="6">
        <f t="shared" si="29"/>
        <v>3.35</v>
      </c>
      <c r="N71" s="6">
        <f t="shared" si="29"/>
        <v>4.3781999999999996</v>
      </c>
      <c r="O71" s="6">
        <f t="shared" si="29"/>
        <v>6.3170999999999999</v>
      </c>
      <c r="P71" s="6">
        <f t="shared" si="29"/>
        <v>11.337</v>
      </c>
    </row>
    <row r="72" spans="1:17">
      <c r="A72" s="57" t="str">
        <f>'14 out'!A15</f>
        <v>800 m</v>
      </c>
      <c r="C72" s="6">
        <f>C6</f>
        <v>0.99509999999999998</v>
      </c>
      <c r="D72" s="6">
        <f t="shared" ref="D72:P72" si="30">D6</f>
        <v>0.95369999999999999</v>
      </c>
      <c r="E72" s="6">
        <f t="shared" si="30"/>
        <v>0.9123</v>
      </c>
      <c r="F72" s="6">
        <f t="shared" si="30"/>
        <v>0.87090000000000001</v>
      </c>
      <c r="G72" s="6">
        <f t="shared" si="30"/>
        <v>0.82950000000000002</v>
      </c>
      <c r="H72" s="6">
        <f t="shared" si="30"/>
        <v>0.78480000000000005</v>
      </c>
      <c r="I72" s="6">
        <f t="shared" si="30"/>
        <v>0.73419999999999996</v>
      </c>
      <c r="J72" s="6">
        <f t="shared" si="30"/>
        <v>0.67520000000000002</v>
      </c>
      <c r="K72" s="6">
        <f t="shared" si="30"/>
        <v>0.60529999999999995</v>
      </c>
      <c r="L72" s="6">
        <f t="shared" si="30"/>
        <v>0.52200000000000002</v>
      </c>
      <c r="M72" s="6">
        <f t="shared" si="30"/>
        <v>0.42280000000000001</v>
      </c>
      <c r="N72" s="6">
        <f t="shared" si="30"/>
        <v>0.30520000000000003</v>
      </c>
      <c r="O72" s="6">
        <f t="shared" si="30"/>
        <v>0.25540000000000002</v>
      </c>
      <c r="P72" s="6">
        <f t="shared" si="30"/>
        <v>0.20069999999999999</v>
      </c>
    </row>
    <row r="73" spans="1:17">
      <c r="A73" s="57" t="str">
        <f>'14 out'!A16</f>
        <v>200h</v>
      </c>
      <c r="C73" s="74">
        <v>0.97529999999999994</v>
      </c>
      <c r="D73" s="75">
        <v>0.92459999999999998</v>
      </c>
      <c r="E73" s="75">
        <v>0.87519999999999998</v>
      </c>
      <c r="F73" s="75">
        <v>0.85750000000000004</v>
      </c>
      <c r="G73" s="75">
        <v>0.81179999999999997</v>
      </c>
      <c r="H73" s="75">
        <v>0.76629999999999998</v>
      </c>
      <c r="I73" s="75">
        <v>0.71809999999999996</v>
      </c>
      <c r="J73" s="75">
        <v>0.66569999999999996</v>
      </c>
      <c r="K73" s="75">
        <v>0.60919999999999996</v>
      </c>
      <c r="L73" s="75">
        <v>0.54810000000000003</v>
      </c>
      <c r="M73" s="75"/>
      <c r="N73" s="75"/>
      <c r="O73" s="75"/>
      <c r="P73" s="76"/>
      <c r="Q73" s="52" t="s">
        <v>123</v>
      </c>
    </row>
    <row r="74" spans="1:17">
      <c r="A74" s="57" t="str">
        <f>'14 out'!A17</f>
        <v>discus</v>
      </c>
      <c r="C74" s="6">
        <f>C22</f>
        <v>1.0367999999999999</v>
      </c>
      <c r="D74" s="6">
        <f t="shared" ref="D74:P74" si="31">D22</f>
        <v>1.115</v>
      </c>
      <c r="E74" s="6">
        <f t="shared" si="31"/>
        <v>1.2058</v>
      </c>
      <c r="F74" s="6">
        <f t="shared" si="31"/>
        <v>1.3128</v>
      </c>
      <c r="G74" s="6">
        <f t="shared" si="31"/>
        <v>1.4407000000000001</v>
      </c>
      <c r="H74" s="6">
        <f t="shared" si="31"/>
        <v>1.5961000000000001</v>
      </c>
      <c r="I74" s="6">
        <f t="shared" si="31"/>
        <v>1.7927</v>
      </c>
      <c r="J74" s="6">
        <f t="shared" si="31"/>
        <v>2.0541999999999998</v>
      </c>
      <c r="K74" s="6">
        <f t="shared" si="31"/>
        <v>2.1545999999999998</v>
      </c>
      <c r="L74" s="6">
        <f t="shared" si="31"/>
        <v>2.5219999999999998</v>
      </c>
      <c r="M74" s="6">
        <f t="shared" si="31"/>
        <v>3.0404</v>
      </c>
      <c r="N74" s="6">
        <f t="shared" si="31"/>
        <v>3.827</v>
      </c>
      <c r="O74" s="6">
        <f t="shared" si="31"/>
        <v>5.1626000000000003</v>
      </c>
      <c r="P74" s="6">
        <f t="shared" si="31"/>
        <v>7.9302000000000001</v>
      </c>
      <c r="Q74" s="52" t="s">
        <v>124</v>
      </c>
    </row>
    <row r="75" spans="1:17">
      <c r="A75" s="57" t="str">
        <f>'14 out'!A18</f>
        <v>3000 m</v>
      </c>
      <c r="C75" s="6">
        <f>C9</f>
        <v>0.98609999999999998</v>
      </c>
      <c r="D75" s="6">
        <f t="shared" ref="D75:P75" si="32">D9</f>
        <v>0.95530000000000004</v>
      </c>
      <c r="E75" s="6">
        <f t="shared" si="32"/>
        <v>0.90710000000000002</v>
      </c>
      <c r="F75" s="6">
        <f t="shared" si="32"/>
        <v>0.85270000000000001</v>
      </c>
      <c r="G75" s="6">
        <f t="shared" si="32"/>
        <v>0.7984</v>
      </c>
      <c r="H75" s="6">
        <f t="shared" si="32"/>
        <v>0.74399999999999999</v>
      </c>
      <c r="I75" s="6">
        <f t="shared" si="32"/>
        <v>0.68959999999999999</v>
      </c>
      <c r="J75" s="6">
        <f t="shared" si="32"/>
        <v>0.63519999999999999</v>
      </c>
      <c r="K75" s="6">
        <f t="shared" si="32"/>
        <v>0.58079999999999998</v>
      </c>
      <c r="L75" s="6">
        <f t="shared" si="32"/>
        <v>0.52569999999999995</v>
      </c>
      <c r="M75" s="6">
        <f t="shared" si="32"/>
        <v>0.45169999999999999</v>
      </c>
      <c r="N75" s="6">
        <f t="shared" si="32"/>
        <v>0.35060000000000002</v>
      </c>
      <c r="O75" s="6">
        <f t="shared" si="32"/>
        <v>0.2225</v>
      </c>
      <c r="P75" s="6">
        <f t="shared" si="32"/>
        <v>6.7400000000000002E-2</v>
      </c>
      <c r="Q75" s="52" t="s">
        <v>124</v>
      </c>
    </row>
    <row r="76" spans="1:17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7">
      <c r="A77" s="57" t="s">
        <v>119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7">
      <c r="A78" s="57" t="str">
        <f>'20 out'!A3</f>
        <v>100 m</v>
      </c>
      <c r="C78" s="6">
        <f>C3</f>
        <v>0.99</v>
      </c>
      <c r="D78" s="6">
        <f t="shared" ref="D78:P78" si="33">D3</f>
        <v>0.95479999999999998</v>
      </c>
      <c r="E78" s="6">
        <f t="shared" si="33"/>
        <v>0.91959999999999997</v>
      </c>
      <c r="F78" s="6">
        <f t="shared" si="33"/>
        <v>0.88439999999999996</v>
      </c>
      <c r="G78" s="6">
        <f t="shared" si="33"/>
        <v>0.84919999999999995</v>
      </c>
      <c r="H78" s="6">
        <f t="shared" si="33"/>
        <v>0.81399999999999995</v>
      </c>
      <c r="I78" s="6">
        <f t="shared" si="33"/>
        <v>0.77880000000000005</v>
      </c>
      <c r="J78" s="6">
        <f t="shared" si="33"/>
        <v>0.73960000000000004</v>
      </c>
      <c r="K78" s="6">
        <f t="shared" si="33"/>
        <v>0.69499999999999995</v>
      </c>
      <c r="L78" s="6">
        <f t="shared" si="33"/>
        <v>0.64200000000000002</v>
      </c>
      <c r="M78" s="6">
        <f t="shared" si="33"/>
        <v>0.57599999999999996</v>
      </c>
      <c r="N78" s="6">
        <f t="shared" si="33"/>
        <v>0.49080000000000001</v>
      </c>
      <c r="O78" s="6">
        <f t="shared" si="33"/>
        <v>0.37859999999999999</v>
      </c>
      <c r="P78" s="6">
        <f t="shared" si="33"/>
        <v>0.27060000000000001</v>
      </c>
      <c r="Q78" s="52" t="s">
        <v>124</v>
      </c>
    </row>
    <row r="79" spans="1:17">
      <c r="A79" s="57" t="str">
        <f>'20 out'!A4</f>
        <v>discus</v>
      </c>
      <c r="C79" s="6">
        <f>C22</f>
        <v>1.0367999999999999</v>
      </c>
      <c r="D79" s="6">
        <f t="shared" ref="D79:P79" si="34">D22</f>
        <v>1.115</v>
      </c>
      <c r="E79" s="6">
        <f t="shared" si="34"/>
        <v>1.2058</v>
      </c>
      <c r="F79" s="6">
        <f t="shared" si="34"/>
        <v>1.3128</v>
      </c>
      <c r="G79" s="6">
        <f t="shared" si="34"/>
        <v>1.4407000000000001</v>
      </c>
      <c r="H79" s="6">
        <f t="shared" si="34"/>
        <v>1.5961000000000001</v>
      </c>
      <c r="I79" s="6">
        <f t="shared" si="34"/>
        <v>1.7927</v>
      </c>
      <c r="J79" s="6">
        <f t="shared" si="34"/>
        <v>2.0541999999999998</v>
      </c>
      <c r="K79" s="6">
        <f t="shared" si="34"/>
        <v>2.1545999999999998</v>
      </c>
      <c r="L79" s="6">
        <f t="shared" si="34"/>
        <v>2.5219999999999998</v>
      </c>
      <c r="M79" s="6">
        <f t="shared" si="34"/>
        <v>3.0404</v>
      </c>
      <c r="N79" s="6">
        <f t="shared" si="34"/>
        <v>3.827</v>
      </c>
      <c r="O79" s="6">
        <f t="shared" si="34"/>
        <v>5.1626000000000003</v>
      </c>
      <c r="P79" s="6">
        <f t="shared" si="34"/>
        <v>7.9302000000000001</v>
      </c>
      <c r="Q79" s="52" t="s">
        <v>124</v>
      </c>
    </row>
    <row r="80" spans="1:17">
      <c r="A80" s="57" t="str">
        <f>'20 out'!A5</f>
        <v>200h</v>
      </c>
      <c r="C80" s="74">
        <f>C73</f>
        <v>0.97529999999999994</v>
      </c>
      <c r="D80" s="75">
        <f t="shared" ref="D80:L80" si="35">D73</f>
        <v>0.92459999999999998</v>
      </c>
      <c r="E80" s="75">
        <f t="shared" si="35"/>
        <v>0.87519999999999998</v>
      </c>
      <c r="F80" s="75">
        <f t="shared" si="35"/>
        <v>0.85750000000000004</v>
      </c>
      <c r="G80" s="75">
        <f t="shared" si="35"/>
        <v>0.81179999999999997</v>
      </c>
      <c r="H80" s="75">
        <f t="shared" si="35"/>
        <v>0.76629999999999998</v>
      </c>
      <c r="I80" s="75">
        <f t="shared" si="35"/>
        <v>0.71809999999999996</v>
      </c>
      <c r="J80" s="75">
        <f t="shared" si="35"/>
        <v>0.66569999999999996</v>
      </c>
      <c r="K80" s="75">
        <f t="shared" si="35"/>
        <v>0.60919999999999996</v>
      </c>
      <c r="L80" s="75">
        <f t="shared" si="35"/>
        <v>0.54810000000000003</v>
      </c>
      <c r="M80" s="75"/>
      <c r="N80" s="75"/>
      <c r="O80" s="75"/>
      <c r="P80" s="76"/>
      <c r="Q80" s="6" t="s">
        <v>123</v>
      </c>
    </row>
    <row r="81" spans="1:17">
      <c r="A81" s="57" t="str">
        <f>'20 out'!A6</f>
        <v>pols</v>
      </c>
      <c r="C81" s="6">
        <f>C17</f>
        <v>1.0820000000000001</v>
      </c>
      <c r="D81" s="6">
        <f t="shared" ref="D81:P81" si="36">D17</f>
        <v>1.1451</v>
      </c>
      <c r="E81" s="6">
        <f t="shared" si="36"/>
        <v>1.2159</v>
      </c>
      <c r="F81" s="6">
        <f t="shared" si="36"/>
        <v>1.2961</v>
      </c>
      <c r="G81" s="6">
        <f t="shared" si="36"/>
        <v>1.3876999999999999</v>
      </c>
      <c r="H81" s="6">
        <f t="shared" si="36"/>
        <v>1.4932000000000001</v>
      </c>
      <c r="I81" s="6">
        <f t="shared" si="36"/>
        <v>1.6160000000000001</v>
      </c>
      <c r="J81" s="6">
        <f t="shared" si="36"/>
        <v>1.7854000000000001</v>
      </c>
      <c r="K81" s="6">
        <f t="shared" si="36"/>
        <v>2.0333000000000001</v>
      </c>
      <c r="L81" s="6">
        <f t="shared" si="36"/>
        <v>2.4342000000000001</v>
      </c>
      <c r="M81" s="6">
        <f t="shared" si="36"/>
        <v>3.202</v>
      </c>
      <c r="N81" s="6">
        <f t="shared" si="36"/>
        <v>4.8402000000000003</v>
      </c>
      <c r="O81" s="6">
        <f t="shared" si="36"/>
        <v>5.4546999999999999</v>
      </c>
      <c r="P81" s="6">
        <f t="shared" si="36"/>
        <v>6.0587999999999997</v>
      </c>
      <c r="Q81" s="52" t="s">
        <v>124</v>
      </c>
    </row>
    <row r="82" spans="1:17">
      <c r="A82" s="57" t="str">
        <f>'20 out'!A7</f>
        <v>5000 m</v>
      </c>
      <c r="C82" s="6">
        <f>C10</f>
        <v>0.98829999999999996</v>
      </c>
      <c r="D82" s="6">
        <f t="shared" ref="D82:P82" si="37">D10</f>
        <v>0.96079999999999999</v>
      </c>
      <c r="E82" s="6">
        <f t="shared" si="37"/>
        <v>0.91700000000000004</v>
      </c>
      <c r="F82" s="6">
        <f t="shared" si="37"/>
        <v>0.86229999999999996</v>
      </c>
      <c r="G82" s="6">
        <f t="shared" si="37"/>
        <v>0.80720000000000003</v>
      </c>
      <c r="H82" s="6">
        <f t="shared" si="37"/>
        <v>0.75209999999999999</v>
      </c>
      <c r="I82" s="6">
        <f t="shared" si="37"/>
        <v>0.69699999999999995</v>
      </c>
      <c r="J82" s="6">
        <f t="shared" si="37"/>
        <v>0.64190000000000003</v>
      </c>
      <c r="K82" s="6">
        <f t="shared" si="37"/>
        <v>0.58679999999999999</v>
      </c>
      <c r="L82" s="6">
        <f t="shared" si="37"/>
        <v>0.52969999999999995</v>
      </c>
      <c r="M82" s="6">
        <f t="shared" si="37"/>
        <v>0.4521</v>
      </c>
      <c r="N82" s="6">
        <f t="shared" si="37"/>
        <v>0.34949999999999998</v>
      </c>
      <c r="O82" s="6">
        <f t="shared" si="37"/>
        <v>0.22189999999999999</v>
      </c>
      <c r="P82" s="6">
        <f t="shared" si="37"/>
        <v>6.9199999999999998E-2</v>
      </c>
      <c r="Q82" s="52" t="s">
        <v>124</v>
      </c>
    </row>
    <row r="83" spans="1:17">
      <c r="A83" s="57" t="str">
        <f>'20 out'!A8</f>
        <v>800 m</v>
      </c>
      <c r="C83" s="6">
        <f>C6</f>
        <v>0.99509999999999998</v>
      </c>
      <c r="D83" s="6">
        <f t="shared" ref="D83:P83" si="38">D6</f>
        <v>0.95369999999999999</v>
      </c>
      <c r="E83" s="6">
        <f t="shared" si="38"/>
        <v>0.9123</v>
      </c>
      <c r="F83" s="6">
        <f t="shared" si="38"/>
        <v>0.87090000000000001</v>
      </c>
      <c r="G83" s="6">
        <f t="shared" si="38"/>
        <v>0.82950000000000002</v>
      </c>
      <c r="H83" s="6">
        <f t="shared" si="38"/>
        <v>0.78480000000000005</v>
      </c>
      <c r="I83" s="6">
        <f t="shared" si="38"/>
        <v>0.73419999999999996</v>
      </c>
      <c r="J83" s="6">
        <f t="shared" si="38"/>
        <v>0.67520000000000002</v>
      </c>
      <c r="K83" s="6">
        <f t="shared" si="38"/>
        <v>0.60529999999999995</v>
      </c>
      <c r="L83" s="6">
        <f t="shared" si="38"/>
        <v>0.52200000000000002</v>
      </c>
      <c r="M83" s="6">
        <f t="shared" si="38"/>
        <v>0.42280000000000001</v>
      </c>
      <c r="N83" s="6">
        <f t="shared" si="38"/>
        <v>0.30520000000000003</v>
      </c>
      <c r="O83" s="6">
        <f t="shared" si="38"/>
        <v>0.25540000000000002</v>
      </c>
      <c r="P83" s="6">
        <f t="shared" si="38"/>
        <v>0.20069999999999999</v>
      </c>
    </row>
    <row r="84" spans="1:17">
      <c r="A84" s="57" t="str">
        <f>'20 out'!A9</f>
        <v>speer</v>
      </c>
      <c r="C84" s="6">
        <f>C23</f>
        <v>1.0621</v>
      </c>
      <c r="D84" s="6">
        <f t="shared" ref="D84:P84" si="39">D23</f>
        <v>1.1475</v>
      </c>
      <c r="E84" s="6">
        <f t="shared" si="39"/>
        <v>1.2479</v>
      </c>
      <c r="F84" s="6">
        <f t="shared" si="39"/>
        <v>1.3147</v>
      </c>
      <c r="G84" s="6">
        <f t="shared" si="39"/>
        <v>1.4481999999999999</v>
      </c>
      <c r="H84" s="6">
        <f t="shared" si="39"/>
        <v>1.6117999999999999</v>
      </c>
      <c r="I84" s="6">
        <f t="shared" si="39"/>
        <v>1.8170999999999999</v>
      </c>
      <c r="J84" s="6">
        <f t="shared" si="39"/>
        <v>2.0992000000000002</v>
      </c>
      <c r="K84" s="6">
        <f t="shared" si="39"/>
        <v>2.2793999999999999</v>
      </c>
      <c r="L84" s="6">
        <f t="shared" si="39"/>
        <v>2.7128999999999999</v>
      </c>
      <c r="M84" s="6">
        <f t="shared" si="39"/>
        <v>3.35</v>
      </c>
      <c r="N84" s="6">
        <f t="shared" si="39"/>
        <v>4.3781999999999996</v>
      </c>
      <c r="O84" s="6">
        <f t="shared" si="39"/>
        <v>6.3170999999999999</v>
      </c>
      <c r="P84" s="6">
        <f t="shared" si="39"/>
        <v>11.337</v>
      </c>
    </row>
    <row r="85" spans="1:17">
      <c r="A85" s="57" t="str">
        <f>'20 out'!A10</f>
        <v>400 m</v>
      </c>
      <c r="C85" s="6">
        <f>C5</f>
        <v>0.97989999999999999</v>
      </c>
      <c r="D85" s="6">
        <f t="shared" ref="D85:P85" si="40">D5</f>
        <v>0.93910000000000005</v>
      </c>
      <c r="E85" s="6">
        <f t="shared" si="40"/>
        <v>0.89829999999999999</v>
      </c>
      <c r="F85" s="6">
        <f t="shared" si="40"/>
        <v>0.85750000000000004</v>
      </c>
      <c r="G85" s="6">
        <f t="shared" si="40"/>
        <v>0.81669999999999998</v>
      </c>
      <c r="H85" s="6">
        <f t="shared" si="40"/>
        <v>0.77149999999999996</v>
      </c>
      <c r="I85" s="6">
        <f t="shared" si="40"/>
        <v>0.72009999999999996</v>
      </c>
      <c r="J85" s="6">
        <f t="shared" si="40"/>
        <v>0.66020000000000001</v>
      </c>
      <c r="K85" s="6">
        <f t="shared" si="40"/>
        <v>0.58889999999999998</v>
      </c>
      <c r="L85" s="6">
        <f t="shared" si="40"/>
        <v>0.50260000000000005</v>
      </c>
      <c r="M85" s="6">
        <f t="shared" si="40"/>
        <v>0.39689999999999998</v>
      </c>
      <c r="N85" s="6">
        <f t="shared" si="40"/>
        <v>0.26650000000000001</v>
      </c>
      <c r="O85" s="6">
        <f t="shared" si="40"/>
        <v>0.2132</v>
      </c>
      <c r="P85" s="6">
        <f t="shared" si="40"/>
        <v>0.16250000000000001</v>
      </c>
      <c r="Q85" s="52" t="s">
        <v>124</v>
      </c>
    </row>
    <row r="86" spans="1:17">
      <c r="A86" s="57" t="str">
        <f>'20 out'!A11</f>
        <v>hss</v>
      </c>
      <c r="C86" s="6">
        <f>C19</f>
        <v>1.0719000000000001</v>
      </c>
      <c r="D86" s="6">
        <f t="shared" ref="D86:P86" si="41">D19</f>
        <v>1.1364000000000001</v>
      </c>
      <c r="E86" s="6">
        <f t="shared" si="41"/>
        <v>1.21</v>
      </c>
      <c r="F86" s="6">
        <f t="shared" si="41"/>
        <v>1.2927</v>
      </c>
      <c r="G86" s="6">
        <f t="shared" si="41"/>
        <v>1.3889</v>
      </c>
      <c r="H86" s="6">
        <f t="shared" si="41"/>
        <v>1.4990000000000001</v>
      </c>
      <c r="I86" s="6">
        <f t="shared" si="41"/>
        <v>1.6298999999999999</v>
      </c>
      <c r="J86" s="6">
        <f t="shared" si="41"/>
        <v>1.7857000000000001</v>
      </c>
      <c r="K86" s="6">
        <f t="shared" si="41"/>
        <v>1.972</v>
      </c>
      <c r="L86" s="6">
        <f t="shared" si="41"/>
        <v>2.2048000000000001</v>
      </c>
      <c r="M86" s="6">
        <f t="shared" si="41"/>
        <v>2.5832999999999999</v>
      </c>
      <c r="N86" s="6">
        <f t="shared" si="41"/>
        <v>3.2631999999999999</v>
      </c>
      <c r="O86" s="6">
        <f t="shared" si="41"/>
        <v>4.4286000000000003</v>
      </c>
      <c r="P86" s="6">
        <f t="shared" si="41"/>
        <v>7.5609999999999999</v>
      </c>
      <c r="Q86" s="52" t="s">
        <v>124</v>
      </c>
    </row>
    <row r="87" spans="1:17">
      <c r="A87" s="57" t="str">
        <f>'20 out'!A12</f>
        <v>3000sc</v>
      </c>
      <c r="C87" s="74">
        <v>0.96889999999999998</v>
      </c>
      <c r="D87" s="75">
        <v>0.92200000000000004</v>
      </c>
      <c r="E87" s="75">
        <v>0.87470000000000003</v>
      </c>
      <c r="F87" s="75">
        <v>0.82669999999999999</v>
      </c>
      <c r="G87" s="75">
        <v>0.77759999999999996</v>
      </c>
      <c r="H87" s="75">
        <v>0.72689999999999999</v>
      </c>
      <c r="I87" s="75">
        <v>0.67400000000000004</v>
      </c>
      <c r="J87" s="75">
        <v>0.61819999999999997</v>
      </c>
      <c r="K87" s="75">
        <v>0.55869999999999997</v>
      </c>
      <c r="L87" s="75">
        <v>0.49430000000000002</v>
      </c>
      <c r="M87" s="75"/>
      <c r="N87" s="75"/>
      <c r="O87" s="75"/>
      <c r="P87" s="76"/>
      <c r="Q87" s="52" t="s">
        <v>123</v>
      </c>
    </row>
    <row r="88" spans="1:17">
      <c r="A88" s="57" t="str">
        <f>'20 out'!A13</f>
        <v>dag 1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7">
      <c r="A89" s="57">
        <f>'20 out'!A14</f>
        <v>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7">
      <c r="A90" s="57" t="str">
        <f>'20 out'!A15</f>
        <v>sh hrd</v>
      </c>
      <c r="C90" s="74">
        <f>C60</f>
        <v>0.95</v>
      </c>
      <c r="D90" s="75">
        <f t="shared" ref="D90:L90" si="42">D60</f>
        <v>0.86939999999999995</v>
      </c>
      <c r="E90" s="75">
        <f t="shared" si="42"/>
        <v>0.8206</v>
      </c>
      <c r="F90" s="75">
        <f t="shared" si="42"/>
        <v>0.7903</v>
      </c>
      <c r="G90" s="75">
        <f t="shared" si="42"/>
        <v>0.74450000000000005</v>
      </c>
      <c r="H90" s="75">
        <f t="shared" si="42"/>
        <v>0.69720000000000004</v>
      </c>
      <c r="I90" s="75">
        <f t="shared" si="42"/>
        <v>0.64770000000000005</v>
      </c>
      <c r="J90" s="75">
        <f t="shared" si="42"/>
        <v>0.59540000000000004</v>
      </c>
      <c r="K90" s="75">
        <f t="shared" si="42"/>
        <v>0.53959999999999997</v>
      </c>
      <c r="L90" s="75">
        <f t="shared" si="42"/>
        <v>0.47899999999999998</v>
      </c>
      <c r="M90" s="75"/>
      <c r="N90" s="75"/>
      <c r="O90" s="75"/>
      <c r="P90" s="76"/>
      <c r="Q90" s="52" t="s">
        <v>123</v>
      </c>
    </row>
    <row r="91" spans="1:17">
      <c r="A91" s="57" t="str">
        <f>'20 out'!A16</f>
        <v>ver</v>
      </c>
      <c r="C91" s="6">
        <f>C18</f>
        <v>1.05</v>
      </c>
      <c r="D91" s="6">
        <f t="shared" ref="D91:P91" si="43">D18</f>
        <v>1.1101000000000001</v>
      </c>
      <c r="E91" s="6">
        <f t="shared" si="43"/>
        <v>1.1776</v>
      </c>
      <c r="F91" s="6">
        <f t="shared" si="43"/>
        <v>1.2538</v>
      </c>
      <c r="G91" s="6">
        <f t="shared" si="43"/>
        <v>1.3405</v>
      </c>
      <c r="H91" s="6">
        <f t="shared" si="43"/>
        <v>1.44</v>
      </c>
      <c r="I91" s="6">
        <f t="shared" si="43"/>
        <v>1.5557000000000001</v>
      </c>
      <c r="J91" s="6">
        <f t="shared" si="43"/>
        <v>1.6942999999999999</v>
      </c>
      <c r="K91" s="6">
        <f t="shared" si="43"/>
        <v>1.8694999999999999</v>
      </c>
      <c r="L91" s="6">
        <f t="shared" si="43"/>
        <v>2.1644999999999999</v>
      </c>
      <c r="M91" s="6">
        <f t="shared" si="43"/>
        <v>2.9154</v>
      </c>
      <c r="N91" s="6">
        <f t="shared" si="43"/>
        <v>3.2696000000000001</v>
      </c>
      <c r="O91" s="6">
        <f t="shared" si="43"/>
        <v>4.4234999999999998</v>
      </c>
      <c r="P91" s="6">
        <f t="shared" si="43"/>
        <v>7.52</v>
      </c>
    </row>
    <row r="92" spans="1:17">
      <c r="A92" s="57" t="str">
        <f>'20 out'!A17</f>
        <v>200 m</v>
      </c>
      <c r="C92" s="6">
        <f>C4</f>
        <v>0.97019999999999995</v>
      </c>
      <c r="D92" s="6">
        <f t="shared" ref="D92:P92" si="44">D4</f>
        <v>0.93420000000000003</v>
      </c>
      <c r="E92" s="6">
        <f t="shared" si="44"/>
        <v>0.8982</v>
      </c>
      <c r="F92" s="6">
        <f t="shared" si="44"/>
        <v>0.86219999999999997</v>
      </c>
      <c r="G92" s="6">
        <f t="shared" si="44"/>
        <v>0.82620000000000005</v>
      </c>
      <c r="H92" s="6">
        <f t="shared" si="44"/>
        <v>0.79020000000000001</v>
      </c>
      <c r="I92" s="6">
        <f t="shared" si="44"/>
        <v>0.75419999999999998</v>
      </c>
      <c r="J92" s="6">
        <f t="shared" si="44"/>
        <v>0.70679999999999998</v>
      </c>
      <c r="K92" s="6">
        <f t="shared" si="44"/>
        <v>0.65449999999999997</v>
      </c>
      <c r="L92" s="6">
        <f t="shared" si="44"/>
        <v>0.5857</v>
      </c>
      <c r="M92" s="6">
        <f t="shared" si="44"/>
        <v>0.49320000000000003</v>
      </c>
      <c r="N92" s="6">
        <f t="shared" si="44"/>
        <v>0.36</v>
      </c>
      <c r="O92" s="6">
        <f t="shared" si="44"/>
        <v>0.29380000000000001</v>
      </c>
      <c r="P92" s="6">
        <f t="shared" si="44"/>
        <v>0.19170000000000001</v>
      </c>
    </row>
    <row r="93" spans="1:17">
      <c r="A93" s="57" t="str">
        <f>'20 out'!A18</f>
        <v>kogel</v>
      </c>
      <c r="C93" s="6">
        <f>C21</f>
        <v>1.0367999999999999</v>
      </c>
      <c r="D93" s="6">
        <f t="shared" ref="D93:P93" si="45">D21</f>
        <v>1.1100000000000001</v>
      </c>
      <c r="E93" s="6">
        <f t="shared" si="45"/>
        <v>1.1942999999999999</v>
      </c>
      <c r="F93" s="6">
        <f t="shared" si="45"/>
        <v>1.2606999999999999</v>
      </c>
      <c r="G93" s="6">
        <f t="shared" si="45"/>
        <v>1.3706</v>
      </c>
      <c r="H93" s="6">
        <f t="shared" si="45"/>
        <v>1.5015000000000001</v>
      </c>
      <c r="I93" s="6">
        <f t="shared" si="45"/>
        <v>1.66</v>
      </c>
      <c r="J93" s="6">
        <f t="shared" si="45"/>
        <v>1.8559000000000001</v>
      </c>
      <c r="K93" s="6">
        <f t="shared" si="45"/>
        <v>1.8324</v>
      </c>
      <c r="L93" s="6">
        <f t="shared" si="45"/>
        <v>2.0741999999999998</v>
      </c>
      <c r="M93" s="6">
        <f t="shared" si="45"/>
        <v>2.3894000000000002</v>
      </c>
      <c r="N93" s="6">
        <f t="shared" si="45"/>
        <v>2.8176000000000001</v>
      </c>
      <c r="O93" s="6">
        <f t="shared" si="45"/>
        <v>3.4327999999999999</v>
      </c>
      <c r="P93" s="6">
        <f t="shared" si="45"/>
        <v>4.3917000000000002</v>
      </c>
    </row>
    <row r="94" spans="1:17">
      <c r="A94" s="57" t="str">
        <f>'20 out'!A19</f>
        <v>3000 m</v>
      </c>
      <c r="C94" s="6">
        <f>C9</f>
        <v>0.98609999999999998</v>
      </c>
      <c r="D94" s="6">
        <f t="shared" ref="D94:P94" si="46">D9</f>
        <v>0.95530000000000004</v>
      </c>
      <c r="E94" s="6">
        <f t="shared" si="46"/>
        <v>0.90710000000000002</v>
      </c>
      <c r="F94" s="6">
        <f t="shared" si="46"/>
        <v>0.85270000000000001</v>
      </c>
      <c r="G94" s="6">
        <f t="shared" si="46"/>
        <v>0.7984</v>
      </c>
      <c r="H94" s="6">
        <f t="shared" si="46"/>
        <v>0.74399999999999999</v>
      </c>
      <c r="I94" s="6">
        <f t="shared" si="46"/>
        <v>0.68959999999999999</v>
      </c>
      <c r="J94" s="6">
        <f t="shared" si="46"/>
        <v>0.63519999999999999</v>
      </c>
      <c r="K94" s="6">
        <f t="shared" si="46"/>
        <v>0.58079999999999998</v>
      </c>
      <c r="L94" s="6">
        <f t="shared" si="46"/>
        <v>0.52569999999999995</v>
      </c>
      <c r="M94" s="6">
        <f t="shared" si="46"/>
        <v>0.45169999999999999</v>
      </c>
      <c r="N94" s="6">
        <f t="shared" si="46"/>
        <v>0.35060000000000002</v>
      </c>
      <c r="O94" s="6">
        <f t="shared" si="46"/>
        <v>0.2225</v>
      </c>
      <c r="P94" s="6">
        <f t="shared" si="46"/>
        <v>6.7400000000000002E-2</v>
      </c>
      <c r="Q94" s="52" t="s">
        <v>124</v>
      </c>
    </row>
    <row r="95" spans="1:17">
      <c r="A95" s="57" t="str">
        <f>'20 out'!A20</f>
        <v>long hurd</v>
      </c>
      <c r="C95" s="74">
        <f>C63</f>
        <v>0.96140000000000003</v>
      </c>
      <c r="D95" s="75">
        <f t="shared" ref="D95:L95" si="47">D63</f>
        <v>0.91369999999999996</v>
      </c>
      <c r="E95" s="75">
        <f t="shared" si="47"/>
        <v>0.86560000000000004</v>
      </c>
      <c r="F95" s="75">
        <f t="shared" si="47"/>
        <v>0.84730000000000005</v>
      </c>
      <c r="G95" s="75">
        <f t="shared" si="47"/>
        <v>0.79920000000000002</v>
      </c>
      <c r="H95" s="75">
        <f t="shared" si="47"/>
        <v>0.74950000000000006</v>
      </c>
      <c r="I95" s="75">
        <f t="shared" si="47"/>
        <v>0.6976</v>
      </c>
      <c r="J95" s="75">
        <f t="shared" si="47"/>
        <v>0.64280000000000004</v>
      </c>
      <c r="K95" s="75">
        <f t="shared" si="47"/>
        <v>0.58409999999999995</v>
      </c>
      <c r="L95" s="75">
        <f t="shared" si="47"/>
        <v>0.52049999999999996</v>
      </c>
      <c r="M95" s="75"/>
      <c r="N95" s="75"/>
      <c r="O95" s="75"/>
      <c r="P95" s="76"/>
      <c r="Q95" s="52" t="s">
        <v>123</v>
      </c>
    </row>
    <row r="96" spans="1:17">
      <c r="A96" s="57" t="str">
        <f>'20 out'!A21</f>
        <v>hoog</v>
      </c>
      <c r="C96" s="6">
        <f>C16</f>
        <v>1.0511999999999999</v>
      </c>
      <c r="D96" s="6">
        <f t="shared" ref="D96:P96" si="48">D16</f>
        <v>1.1035999999999999</v>
      </c>
      <c r="E96" s="6">
        <f t="shared" si="48"/>
        <v>1.1614</v>
      </c>
      <c r="F96" s="6">
        <f t="shared" si="48"/>
        <v>1.2256</v>
      </c>
      <c r="G96" s="6">
        <f t="shared" si="48"/>
        <v>1.2972999999999999</v>
      </c>
      <c r="H96" s="6">
        <f t="shared" si="48"/>
        <v>1.3778999999999999</v>
      </c>
      <c r="I96" s="6">
        <f t="shared" si="48"/>
        <v>1.4708000000000001</v>
      </c>
      <c r="J96" s="6">
        <f t="shared" si="48"/>
        <v>1.5794999999999999</v>
      </c>
      <c r="K96" s="6">
        <f t="shared" si="48"/>
        <v>1.7094</v>
      </c>
      <c r="L96" s="6">
        <f t="shared" si="48"/>
        <v>1.8681000000000001</v>
      </c>
      <c r="M96" s="6">
        <f t="shared" si="48"/>
        <v>2.0672999999999999</v>
      </c>
      <c r="N96" s="6">
        <f t="shared" si="48"/>
        <v>2.3260999999999998</v>
      </c>
      <c r="O96" s="6">
        <f t="shared" si="48"/>
        <v>2.6766000000000001</v>
      </c>
      <c r="P96" s="6">
        <f t="shared" si="48"/>
        <v>3.2</v>
      </c>
    </row>
    <row r="97" spans="1:17">
      <c r="A97" s="57" t="str">
        <f>'20 out'!A22</f>
        <v>1500 m</v>
      </c>
      <c r="C97" s="6">
        <f>C8</f>
        <v>0.98719999999999997</v>
      </c>
      <c r="D97" s="6">
        <f t="shared" ref="D97:P97" si="49">D8</f>
        <v>0.94569999999999999</v>
      </c>
      <c r="E97" s="6">
        <f t="shared" si="49"/>
        <v>0.9042</v>
      </c>
      <c r="F97" s="6">
        <f t="shared" si="49"/>
        <v>0.86270000000000002</v>
      </c>
      <c r="G97" s="6">
        <f t="shared" si="49"/>
        <v>0.82120000000000004</v>
      </c>
      <c r="H97" s="6">
        <f t="shared" si="49"/>
        <v>0.77590000000000003</v>
      </c>
      <c r="I97" s="6">
        <f t="shared" si="49"/>
        <v>0.72419999999999995</v>
      </c>
      <c r="J97" s="6">
        <f t="shared" si="49"/>
        <v>0.66349999999999998</v>
      </c>
      <c r="K97" s="6">
        <f t="shared" si="49"/>
        <v>0.59119999999999995</v>
      </c>
      <c r="L97" s="6">
        <f t="shared" si="49"/>
        <v>0.50470000000000004</v>
      </c>
      <c r="M97" s="6">
        <f t="shared" si="49"/>
        <v>0.40139999999999998</v>
      </c>
      <c r="N97" s="6">
        <f t="shared" si="49"/>
        <v>0.314</v>
      </c>
      <c r="O97" s="6">
        <f t="shared" si="49"/>
        <v>0.19989999999999999</v>
      </c>
      <c r="P97" s="6">
        <f t="shared" si="49"/>
        <v>0.16980000000000001</v>
      </c>
      <c r="Q97" s="52" t="s">
        <v>124</v>
      </c>
    </row>
    <row r="98" spans="1:17">
      <c r="A98" s="57" t="str">
        <f>'20 out'!A23</f>
        <v>hamer</v>
      </c>
      <c r="C98" s="6">
        <f>C20</f>
        <v>1.0942000000000001</v>
      </c>
      <c r="D98" s="6">
        <f t="shared" ref="D98:P98" si="50">D20</f>
        <v>1.1762999999999999</v>
      </c>
      <c r="E98" s="6">
        <f t="shared" si="50"/>
        <v>1.2717000000000001</v>
      </c>
      <c r="F98" s="6">
        <f t="shared" si="50"/>
        <v>1.2838000000000001</v>
      </c>
      <c r="G98" s="6">
        <f t="shared" si="50"/>
        <v>1.3984000000000001</v>
      </c>
      <c r="H98" s="6">
        <f t="shared" si="50"/>
        <v>1.5353000000000001</v>
      </c>
      <c r="I98" s="6">
        <f t="shared" si="50"/>
        <v>1.7038</v>
      </c>
      <c r="J98" s="6">
        <f t="shared" si="50"/>
        <v>1.9159999999999999</v>
      </c>
      <c r="K98" s="6">
        <f t="shared" si="50"/>
        <v>1.8917999999999999</v>
      </c>
      <c r="L98" s="6">
        <f t="shared" si="50"/>
        <v>2.1629999999999998</v>
      </c>
      <c r="M98" s="6">
        <f t="shared" si="50"/>
        <v>2.5284</v>
      </c>
      <c r="N98" s="6">
        <f t="shared" si="50"/>
        <v>3.0478000000000001</v>
      </c>
      <c r="O98" s="6">
        <f t="shared" si="50"/>
        <v>3.8445999999999998</v>
      </c>
      <c r="P98" s="6">
        <f t="shared" si="50"/>
        <v>5.2218999999999998</v>
      </c>
      <c r="Q98" s="52" t="s">
        <v>124</v>
      </c>
    </row>
    <row r="99" spans="1:17">
      <c r="A99" s="57" t="str">
        <f>'20 out'!A24</f>
        <v>10000 m</v>
      </c>
      <c r="C99" s="6">
        <f>C11</f>
        <v>0.99</v>
      </c>
      <c r="D99" s="6">
        <f t="shared" ref="D99:P99" si="51">D11</f>
        <v>0.96619999999999995</v>
      </c>
      <c r="E99" s="6">
        <f t="shared" si="51"/>
        <v>0.92849999999999999</v>
      </c>
      <c r="F99" s="6">
        <f t="shared" si="51"/>
        <v>0.877</v>
      </c>
      <c r="G99" s="6">
        <f t="shared" si="51"/>
        <v>0.81950000000000001</v>
      </c>
      <c r="H99" s="6">
        <f t="shared" si="51"/>
        <v>0.76200000000000001</v>
      </c>
      <c r="I99" s="6">
        <f t="shared" si="51"/>
        <v>0.70450000000000002</v>
      </c>
      <c r="J99" s="6">
        <f t="shared" si="51"/>
        <v>0.64700000000000002</v>
      </c>
      <c r="K99" s="6">
        <f t="shared" si="51"/>
        <v>0.58950000000000002</v>
      </c>
      <c r="L99" s="6">
        <f t="shared" si="51"/>
        <v>0.53200000000000003</v>
      </c>
      <c r="M99" s="6">
        <f t="shared" si="51"/>
        <v>0.46200000000000002</v>
      </c>
      <c r="N99" s="6">
        <f t="shared" si="51"/>
        <v>0.36699999999999999</v>
      </c>
      <c r="O99" s="6">
        <f t="shared" si="51"/>
        <v>0.247</v>
      </c>
      <c r="P99" s="6">
        <f t="shared" si="51"/>
        <v>0.10199999999999999</v>
      </c>
      <c r="Q99" s="52" t="s">
        <v>124</v>
      </c>
    </row>
    <row r="100" spans="1:17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7">
      <c r="A101" s="57" t="s">
        <v>120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7">
      <c r="A102" s="57" t="str">
        <f>' 5 throw'!A3</f>
        <v>hamer</v>
      </c>
      <c r="C102" s="6">
        <f>C20</f>
        <v>1.0942000000000001</v>
      </c>
      <c r="D102" s="6">
        <f t="shared" ref="D102:P102" si="52">D20</f>
        <v>1.1762999999999999</v>
      </c>
      <c r="E102" s="6">
        <f t="shared" si="52"/>
        <v>1.2717000000000001</v>
      </c>
      <c r="F102" s="6">
        <f t="shared" si="52"/>
        <v>1.2838000000000001</v>
      </c>
      <c r="G102" s="6">
        <f t="shared" si="52"/>
        <v>1.3984000000000001</v>
      </c>
      <c r="H102" s="6">
        <f t="shared" si="52"/>
        <v>1.5353000000000001</v>
      </c>
      <c r="I102" s="6">
        <f t="shared" si="52"/>
        <v>1.7038</v>
      </c>
      <c r="J102" s="6">
        <f t="shared" si="52"/>
        <v>1.9159999999999999</v>
      </c>
      <c r="K102" s="6">
        <f t="shared" si="52"/>
        <v>1.8917999999999999</v>
      </c>
      <c r="L102" s="6">
        <f t="shared" si="52"/>
        <v>2.1629999999999998</v>
      </c>
      <c r="M102" s="6">
        <f t="shared" si="52"/>
        <v>2.5284</v>
      </c>
      <c r="N102" s="6">
        <f t="shared" si="52"/>
        <v>3.0478000000000001</v>
      </c>
      <c r="O102" s="6">
        <f t="shared" si="52"/>
        <v>3.8445999999999998</v>
      </c>
      <c r="P102" s="6">
        <f t="shared" si="52"/>
        <v>5.2218999999999998</v>
      </c>
    </row>
    <row r="103" spans="1:17">
      <c r="A103" s="57" t="str">
        <f>' 5 throw'!A4</f>
        <v>kogel</v>
      </c>
      <c r="C103" s="6">
        <f>C21</f>
        <v>1.0367999999999999</v>
      </c>
      <c r="D103" s="6">
        <f t="shared" ref="D103:P103" si="53">D21</f>
        <v>1.1100000000000001</v>
      </c>
      <c r="E103" s="6">
        <f t="shared" si="53"/>
        <v>1.1942999999999999</v>
      </c>
      <c r="F103" s="6">
        <f t="shared" si="53"/>
        <v>1.2606999999999999</v>
      </c>
      <c r="G103" s="6">
        <f t="shared" si="53"/>
        <v>1.3706</v>
      </c>
      <c r="H103" s="6">
        <f t="shared" si="53"/>
        <v>1.5015000000000001</v>
      </c>
      <c r="I103" s="6">
        <f t="shared" si="53"/>
        <v>1.66</v>
      </c>
      <c r="J103" s="6">
        <f t="shared" si="53"/>
        <v>1.8559000000000001</v>
      </c>
      <c r="K103" s="6">
        <f t="shared" si="53"/>
        <v>1.8324</v>
      </c>
      <c r="L103" s="6">
        <f t="shared" si="53"/>
        <v>2.0741999999999998</v>
      </c>
      <c r="M103" s="6">
        <f t="shared" si="53"/>
        <v>2.3894000000000002</v>
      </c>
      <c r="N103" s="6">
        <f t="shared" si="53"/>
        <v>2.8176000000000001</v>
      </c>
      <c r="O103" s="6">
        <f t="shared" si="53"/>
        <v>3.4327999999999999</v>
      </c>
      <c r="P103" s="6">
        <f t="shared" si="53"/>
        <v>4.3917000000000002</v>
      </c>
    </row>
    <row r="104" spans="1:17">
      <c r="A104" s="57" t="str">
        <f>' 5 throw'!A5</f>
        <v>discus</v>
      </c>
      <c r="C104" s="6">
        <f>C22</f>
        <v>1.0367999999999999</v>
      </c>
      <c r="D104" s="6">
        <f t="shared" ref="D104:P104" si="54">D22</f>
        <v>1.115</v>
      </c>
      <c r="E104" s="6">
        <f t="shared" si="54"/>
        <v>1.2058</v>
      </c>
      <c r="F104" s="6">
        <f t="shared" si="54"/>
        <v>1.3128</v>
      </c>
      <c r="G104" s="6">
        <f t="shared" si="54"/>
        <v>1.4407000000000001</v>
      </c>
      <c r="H104" s="6">
        <f t="shared" si="54"/>
        <v>1.5961000000000001</v>
      </c>
      <c r="I104" s="6">
        <f t="shared" si="54"/>
        <v>1.7927</v>
      </c>
      <c r="J104" s="6">
        <f t="shared" si="54"/>
        <v>2.0541999999999998</v>
      </c>
      <c r="K104" s="6">
        <f t="shared" si="54"/>
        <v>2.1545999999999998</v>
      </c>
      <c r="L104" s="6">
        <f t="shared" si="54"/>
        <v>2.5219999999999998</v>
      </c>
      <c r="M104" s="6">
        <f t="shared" si="54"/>
        <v>3.0404</v>
      </c>
      <c r="N104" s="6">
        <f t="shared" si="54"/>
        <v>3.827</v>
      </c>
      <c r="O104" s="6">
        <f t="shared" si="54"/>
        <v>5.1626000000000003</v>
      </c>
      <c r="P104" s="6">
        <f t="shared" si="54"/>
        <v>7.9302000000000001</v>
      </c>
    </row>
    <row r="105" spans="1:17">
      <c r="A105" s="57" t="str">
        <f>' 5 throw'!A6</f>
        <v>speer</v>
      </c>
      <c r="C105" s="6">
        <f>C23</f>
        <v>1.0621</v>
      </c>
      <c r="D105" s="6">
        <f t="shared" ref="D105:P105" si="55">D23</f>
        <v>1.1475</v>
      </c>
      <c r="E105" s="6">
        <f t="shared" si="55"/>
        <v>1.2479</v>
      </c>
      <c r="F105" s="6">
        <f t="shared" si="55"/>
        <v>1.3147</v>
      </c>
      <c r="G105" s="6">
        <f t="shared" si="55"/>
        <v>1.4481999999999999</v>
      </c>
      <c r="H105" s="6">
        <f t="shared" si="55"/>
        <v>1.6117999999999999</v>
      </c>
      <c r="I105" s="6">
        <f t="shared" si="55"/>
        <v>1.8170999999999999</v>
      </c>
      <c r="J105" s="6">
        <f t="shared" si="55"/>
        <v>2.0992000000000002</v>
      </c>
      <c r="K105" s="6">
        <f t="shared" si="55"/>
        <v>2.2793999999999999</v>
      </c>
      <c r="L105" s="6">
        <f t="shared" si="55"/>
        <v>2.7128999999999999</v>
      </c>
      <c r="M105" s="6">
        <f t="shared" si="55"/>
        <v>3.35</v>
      </c>
      <c r="N105" s="6">
        <f t="shared" si="55"/>
        <v>4.3781999999999996</v>
      </c>
      <c r="O105" s="6">
        <f t="shared" si="55"/>
        <v>6.3170999999999999</v>
      </c>
      <c r="P105" s="6">
        <f t="shared" si="55"/>
        <v>11.337</v>
      </c>
    </row>
    <row r="106" spans="1:17">
      <c r="A106" s="57" t="str">
        <f>' 5 throw'!A7</f>
        <v>gewicht</v>
      </c>
      <c r="C106" s="6">
        <f>C24</f>
        <v>1.0922000000000001</v>
      </c>
      <c r="D106" s="6">
        <f t="shared" ref="D106:P106" si="56">D24</f>
        <v>1.1852</v>
      </c>
      <c r="E106" s="6">
        <f t="shared" si="56"/>
        <v>1.2955000000000001</v>
      </c>
      <c r="F106" s="6">
        <f t="shared" si="56"/>
        <v>1.1821999999999999</v>
      </c>
      <c r="G106" s="6">
        <f t="shared" si="56"/>
        <v>1.2918000000000001</v>
      </c>
      <c r="H106" s="6">
        <f t="shared" si="56"/>
        <v>1.2108000000000001</v>
      </c>
      <c r="I106" s="6">
        <f t="shared" si="56"/>
        <v>1.3260000000000001</v>
      </c>
      <c r="J106" s="6">
        <f t="shared" si="56"/>
        <v>1.4666999999999999</v>
      </c>
      <c r="K106" s="6">
        <f t="shared" si="56"/>
        <v>1.3955</v>
      </c>
      <c r="L106" s="6">
        <f t="shared" si="56"/>
        <v>1.5424</v>
      </c>
      <c r="M106" s="6">
        <f t="shared" si="56"/>
        <v>1.7303999999999999</v>
      </c>
      <c r="N106" s="6">
        <f t="shared" si="56"/>
        <v>1.9798</v>
      </c>
      <c r="O106" s="6">
        <f t="shared" si="56"/>
        <v>2.3271999999999999</v>
      </c>
      <c r="P106" s="6">
        <f t="shared" si="56"/>
        <v>2.8449</v>
      </c>
    </row>
    <row r="107" spans="1:17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7">
      <c r="A108" s="57" t="s">
        <v>121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7">
      <c r="A109" s="57" t="str">
        <f>'5 indoor'!A3</f>
        <v>60 hrd</v>
      </c>
      <c r="C109" s="6">
        <f>C12</f>
        <v>0.96440000000000003</v>
      </c>
      <c r="D109" s="6">
        <f t="shared" ref="D109:P109" si="57">D12</f>
        <v>0.90600000000000003</v>
      </c>
      <c r="E109" s="6">
        <f t="shared" si="57"/>
        <v>0.89649999999999996</v>
      </c>
      <c r="F109" s="6">
        <f t="shared" si="57"/>
        <v>0.86209999999999998</v>
      </c>
      <c r="G109" s="6">
        <f t="shared" si="57"/>
        <v>0.82769999999999999</v>
      </c>
      <c r="H109" s="6">
        <f t="shared" si="57"/>
        <v>0.7923</v>
      </c>
      <c r="I109" s="6">
        <f t="shared" si="57"/>
        <v>0.75600000000000001</v>
      </c>
      <c r="J109" s="6">
        <f t="shared" si="57"/>
        <v>0.71840000000000004</v>
      </c>
      <c r="K109" s="6">
        <f t="shared" si="57"/>
        <v>0.67390000000000005</v>
      </c>
      <c r="L109" s="6">
        <f t="shared" si="57"/>
        <v>0.62090000000000001</v>
      </c>
      <c r="M109" s="6">
        <f t="shared" si="57"/>
        <v>0.55489999999999995</v>
      </c>
      <c r="N109" s="6">
        <f t="shared" si="57"/>
        <v>0.46970000000000001</v>
      </c>
      <c r="O109" s="6">
        <f t="shared" si="57"/>
        <v>0.35720000000000002</v>
      </c>
      <c r="P109" s="6">
        <f t="shared" si="57"/>
        <v>0.2417</v>
      </c>
    </row>
    <row r="110" spans="1:17">
      <c r="A110" s="57" t="str">
        <f>'5 indoor'!A4</f>
        <v>hoog</v>
      </c>
      <c r="C110" s="6">
        <f>C16</f>
        <v>1.0511999999999999</v>
      </c>
      <c r="D110" s="6">
        <f t="shared" ref="D110:P110" si="58">D16</f>
        <v>1.1035999999999999</v>
      </c>
      <c r="E110" s="6">
        <f t="shared" si="58"/>
        <v>1.1614</v>
      </c>
      <c r="F110" s="6">
        <f t="shared" si="58"/>
        <v>1.2256</v>
      </c>
      <c r="G110" s="6">
        <f t="shared" si="58"/>
        <v>1.2972999999999999</v>
      </c>
      <c r="H110" s="6">
        <f t="shared" si="58"/>
        <v>1.3778999999999999</v>
      </c>
      <c r="I110" s="6">
        <f t="shared" si="58"/>
        <v>1.4708000000000001</v>
      </c>
      <c r="J110" s="6">
        <f t="shared" si="58"/>
        <v>1.5794999999999999</v>
      </c>
      <c r="K110" s="6">
        <f t="shared" si="58"/>
        <v>1.7094</v>
      </c>
      <c r="L110" s="6">
        <f t="shared" si="58"/>
        <v>1.8681000000000001</v>
      </c>
      <c r="M110" s="6">
        <f t="shared" si="58"/>
        <v>2.0672999999999999</v>
      </c>
      <c r="N110" s="6">
        <f t="shared" si="58"/>
        <v>2.3260999999999998</v>
      </c>
      <c r="O110" s="6">
        <f t="shared" si="58"/>
        <v>2.6766000000000001</v>
      </c>
      <c r="P110" s="6">
        <f t="shared" si="58"/>
        <v>3.2</v>
      </c>
    </row>
    <row r="111" spans="1:17">
      <c r="A111" s="57" t="str">
        <f>'5 indoor'!A5</f>
        <v>kogel</v>
      </c>
      <c r="C111" s="6">
        <f>C21</f>
        <v>1.0367999999999999</v>
      </c>
      <c r="D111" s="6">
        <f t="shared" ref="D111:P111" si="59">D21</f>
        <v>1.1100000000000001</v>
      </c>
      <c r="E111" s="6">
        <f t="shared" si="59"/>
        <v>1.1942999999999999</v>
      </c>
      <c r="F111" s="6">
        <f t="shared" si="59"/>
        <v>1.2606999999999999</v>
      </c>
      <c r="G111" s="6">
        <f t="shared" si="59"/>
        <v>1.3706</v>
      </c>
      <c r="H111" s="6">
        <f t="shared" si="59"/>
        <v>1.5015000000000001</v>
      </c>
      <c r="I111" s="6">
        <f t="shared" si="59"/>
        <v>1.66</v>
      </c>
      <c r="J111" s="6">
        <f t="shared" si="59"/>
        <v>1.8559000000000001</v>
      </c>
      <c r="K111" s="6">
        <f t="shared" si="59"/>
        <v>1.8324</v>
      </c>
      <c r="L111" s="6">
        <f t="shared" si="59"/>
        <v>2.0741999999999998</v>
      </c>
      <c r="M111" s="6">
        <f t="shared" si="59"/>
        <v>2.3894000000000002</v>
      </c>
      <c r="N111" s="6">
        <f t="shared" si="59"/>
        <v>2.8176000000000001</v>
      </c>
      <c r="O111" s="6">
        <f t="shared" si="59"/>
        <v>3.4327999999999999</v>
      </c>
      <c r="P111" s="6">
        <f t="shared" si="59"/>
        <v>4.3917000000000002</v>
      </c>
    </row>
    <row r="112" spans="1:17">
      <c r="A112" s="57" t="str">
        <f>'5 indoor'!A6</f>
        <v>ver</v>
      </c>
      <c r="C112" s="6">
        <f>C18</f>
        <v>1.05</v>
      </c>
      <c r="D112" s="6">
        <f t="shared" ref="D112:P112" si="60">D18</f>
        <v>1.1101000000000001</v>
      </c>
      <c r="E112" s="6">
        <f t="shared" si="60"/>
        <v>1.1776</v>
      </c>
      <c r="F112" s="6">
        <f t="shared" si="60"/>
        <v>1.2538</v>
      </c>
      <c r="G112" s="6">
        <f t="shared" si="60"/>
        <v>1.3405</v>
      </c>
      <c r="H112" s="6">
        <f t="shared" si="60"/>
        <v>1.44</v>
      </c>
      <c r="I112" s="6">
        <f t="shared" si="60"/>
        <v>1.5557000000000001</v>
      </c>
      <c r="J112" s="6">
        <f t="shared" si="60"/>
        <v>1.6942999999999999</v>
      </c>
      <c r="K112" s="6">
        <f t="shared" si="60"/>
        <v>1.8694999999999999</v>
      </c>
      <c r="L112" s="6">
        <f t="shared" si="60"/>
        <v>2.1644999999999999</v>
      </c>
      <c r="M112" s="6">
        <f t="shared" si="60"/>
        <v>2.9154</v>
      </c>
      <c r="N112" s="6">
        <f t="shared" si="60"/>
        <v>3.2696000000000001</v>
      </c>
      <c r="O112" s="6">
        <f t="shared" si="60"/>
        <v>4.4234999999999998</v>
      </c>
      <c r="P112" s="6">
        <f t="shared" si="60"/>
        <v>7.52</v>
      </c>
    </row>
    <row r="113" spans="1:16">
      <c r="A113" s="57" t="str">
        <f>'5 indoor'!A7</f>
        <v>800 m</v>
      </c>
      <c r="C113" s="6">
        <f>C6</f>
        <v>0.99509999999999998</v>
      </c>
      <c r="D113" s="6">
        <f t="shared" ref="D113:P113" si="61">D6</f>
        <v>0.95369999999999999</v>
      </c>
      <c r="E113" s="6">
        <f t="shared" si="61"/>
        <v>0.9123</v>
      </c>
      <c r="F113" s="6">
        <f t="shared" si="61"/>
        <v>0.87090000000000001</v>
      </c>
      <c r="G113" s="6">
        <f t="shared" si="61"/>
        <v>0.82950000000000002</v>
      </c>
      <c r="H113" s="6">
        <f t="shared" si="61"/>
        <v>0.78480000000000005</v>
      </c>
      <c r="I113" s="6">
        <f t="shared" si="61"/>
        <v>0.73419999999999996</v>
      </c>
      <c r="J113" s="6">
        <f t="shared" si="61"/>
        <v>0.67520000000000002</v>
      </c>
      <c r="K113" s="6">
        <f t="shared" si="61"/>
        <v>0.60529999999999995</v>
      </c>
      <c r="L113" s="6">
        <f t="shared" si="61"/>
        <v>0.52200000000000002</v>
      </c>
      <c r="M113" s="6">
        <f t="shared" si="61"/>
        <v>0.42280000000000001</v>
      </c>
      <c r="N113" s="6">
        <f t="shared" si="61"/>
        <v>0.30520000000000003</v>
      </c>
      <c r="O113" s="6">
        <f t="shared" si="61"/>
        <v>0.25540000000000002</v>
      </c>
      <c r="P113" s="6">
        <f t="shared" si="61"/>
        <v>0.20069999999999999</v>
      </c>
    </row>
    <row r="114" spans="1:16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57" t="s">
        <v>122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57" t="str">
        <f>'7 indoor'!A3</f>
        <v>60 m</v>
      </c>
      <c r="C116" s="6">
        <f>C2</f>
        <v>0.98899999999999999</v>
      </c>
      <c r="D116" s="6">
        <f t="shared" ref="D116:P116" si="62">D2</f>
        <v>0.95379999999999998</v>
      </c>
      <c r="E116" s="6">
        <f t="shared" si="62"/>
        <v>0.91859999999999997</v>
      </c>
      <c r="F116" s="6">
        <f t="shared" si="62"/>
        <v>0.88339999999999996</v>
      </c>
      <c r="G116" s="6">
        <f t="shared" si="62"/>
        <v>0.84819999999999995</v>
      </c>
      <c r="H116" s="6">
        <f t="shared" si="62"/>
        <v>0.81299999999999994</v>
      </c>
      <c r="I116" s="6">
        <f t="shared" si="62"/>
        <v>0.77780000000000005</v>
      </c>
      <c r="J116" s="6">
        <f t="shared" si="62"/>
        <v>0.73860000000000003</v>
      </c>
      <c r="K116" s="6">
        <f t="shared" si="62"/>
        <v>0.69399999999999995</v>
      </c>
      <c r="L116" s="6">
        <f t="shared" si="62"/>
        <v>0.64100000000000001</v>
      </c>
      <c r="M116" s="6">
        <f t="shared" si="62"/>
        <v>0.57499999999999996</v>
      </c>
      <c r="N116" s="6">
        <f t="shared" si="62"/>
        <v>0.48980000000000001</v>
      </c>
      <c r="O116" s="6">
        <f t="shared" si="62"/>
        <v>0.37759999999999999</v>
      </c>
      <c r="P116" s="6">
        <f t="shared" si="62"/>
        <v>0.2417</v>
      </c>
    </row>
    <row r="117" spans="1:16">
      <c r="A117" s="57" t="str">
        <f>'7 indoor'!A4</f>
        <v>kogel</v>
      </c>
      <c r="C117" s="6">
        <f>C21</f>
        <v>1.0367999999999999</v>
      </c>
      <c r="D117" s="6">
        <f t="shared" ref="D117:P117" si="63">D21</f>
        <v>1.1100000000000001</v>
      </c>
      <c r="E117" s="6">
        <f t="shared" si="63"/>
        <v>1.1942999999999999</v>
      </c>
      <c r="F117" s="6">
        <f t="shared" si="63"/>
        <v>1.2606999999999999</v>
      </c>
      <c r="G117" s="6">
        <f t="shared" si="63"/>
        <v>1.3706</v>
      </c>
      <c r="H117" s="6">
        <f t="shared" si="63"/>
        <v>1.5015000000000001</v>
      </c>
      <c r="I117" s="6">
        <f t="shared" si="63"/>
        <v>1.66</v>
      </c>
      <c r="J117" s="6">
        <f t="shared" si="63"/>
        <v>1.8559000000000001</v>
      </c>
      <c r="K117" s="6">
        <f t="shared" si="63"/>
        <v>1.8324</v>
      </c>
      <c r="L117" s="6">
        <f t="shared" si="63"/>
        <v>2.0741999999999998</v>
      </c>
      <c r="M117" s="6">
        <f t="shared" si="63"/>
        <v>2.3894000000000002</v>
      </c>
      <c r="N117" s="6">
        <f t="shared" si="63"/>
        <v>2.8176000000000001</v>
      </c>
      <c r="O117" s="6">
        <f t="shared" si="63"/>
        <v>3.4327999999999999</v>
      </c>
      <c r="P117" s="6">
        <f t="shared" si="63"/>
        <v>4.3917000000000002</v>
      </c>
    </row>
    <row r="118" spans="1:16">
      <c r="A118" s="57" t="str">
        <f>'7 indoor'!A5</f>
        <v>ver</v>
      </c>
      <c r="C118" s="6">
        <f>C18</f>
        <v>1.05</v>
      </c>
      <c r="D118" s="6">
        <f t="shared" ref="D118:P118" si="64">D18</f>
        <v>1.1101000000000001</v>
      </c>
      <c r="E118" s="6">
        <f t="shared" si="64"/>
        <v>1.1776</v>
      </c>
      <c r="F118" s="6">
        <f t="shared" si="64"/>
        <v>1.2538</v>
      </c>
      <c r="G118" s="6">
        <f t="shared" si="64"/>
        <v>1.3405</v>
      </c>
      <c r="H118" s="6">
        <f t="shared" si="64"/>
        <v>1.44</v>
      </c>
      <c r="I118" s="6">
        <f t="shared" si="64"/>
        <v>1.5557000000000001</v>
      </c>
      <c r="J118" s="6">
        <f t="shared" si="64"/>
        <v>1.6942999999999999</v>
      </c>
      <c r="K118" s="6">
        <f t="shared" si="64"/>
        <v>1.8694999999999999</v>
      </c>
      <c r="L118" s="6">
        <f t="shared" si="64"/>
        <v>2.1644999999999999</v>
      </c>
      <c r="M118" s="6">
        <f t="shared" si="64"/>
        <v>2.9154</v>
      </c>
      <c r="N118" s="6">
        <f t="shared" si="64"/>
        <v>3.2696000000000001</v>
      </c>
      <c r="O118" s="6">
        <f t="shared" si="64"/>
        <v>4.4234999999999998</v>
      </c>
      <c r="P118" s="6">
        <f t="shared" si="64"/>
        <v>7.52</v>
      </c>
    </row>
    <row r="119" spans="1:16">
      <c r="A119" s="57" t="str">
        <f>'7 indoor'!A6</f>
        <v>pols</v>
      </c>
      <c r="C119" s="6">
        <f>C17</f>
        <v>1.0820000000000001</v>
      </c>
      <c r="D119" s="6">
        <f t="shared" ref="D119:P119" si="65">D17</f>
        <v>1.1451</v>
      </c>
      <c r="E119" s="6">
        <f t="shared" si="65"/>
        <v>1.2159</v>
      </c>
      <c r="F119" s="6">
        <f t="shared" si="65"/>
        <v>1.2961</v>
      </c>
      <c r="G119" s="6">
        <f t="shared" si="65"/>
        <v>1.3876999999999999</v>
      </c>
      <c r="H119" s="6">
        <f t="shared" si="65"/>
        <v>1.4932000000000001</v>
      </c>
      <c r="I119" s="6">
        <f t="shared" si="65"/>
        <v>1.6160000000000001</v>
      </c>
      <c r="J119" s="6">
        <f t="shared" si="65"/>
        <v>1.7854000000000001</v>
      </c>
      <c r="K119" s="6">
        <f t="shared" si="65"/>
        <v>2.0333000000000001</v>
      </c>
      <c r="L119" s="6">
        <f t="shared" si="65"/>
        <v>2.4342000000000001</v>
      </c>
      <c r="M119" s="6">
        <f t="shared" si="65"/>
        <v>3.202</v>
      </c>
      <c r="N119" s="6">
        <f t="shared" si="65"/>
        <v>4.8402000000000003</v>
      </c>
      <c r="O119" s="6">
        <f t="shared" si="65"/>
        <v>5.4546999999999999</v>
      </c>
      <c r="P119" s="6">
        <f t="shared" si="65"/>
        <v>6.0587999999999997</v>
      </c>
    </row>
    <row r="120" spans="1:16">
      <c r="A120" s="57" t="str">
        <f>'7 indoor'!A7</f>
        <v>dag 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57">
        <f>'7 indoor'!A8</f>
        <v>0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57" t="str">
        <f>'7 indoor'!A9</f>
        <v>60 hrd</v>
      </c>
      <c r="C122" s="6">
        <f>C12</f>
        <v>0.96440000000000003</v>
      </c>
      <c r="D122" s="6">
        <f t="shared" ref="D122:P122" si="66">D12</f>
        <v>0.90600000000000003</v>
      </c>
      <c r="E122" s="6">
        <f t="shared" si="66"/>
        <v>0.89649999999999996</v>
      </c>
      <c r="F122" s="6">
        <f t="shared" si="66"/>
        <v>0.86209999999999998</v>
      </c>
      <c r="G122" s="6">
        <f t="shared" si="66"/>
        <v>0.82769999999999999</v>
      </c>
      <c r="H122" s="6">
        <f t="shared" si="66"/>
        <v>0.7923</v>
      </c>
      <c r="I122" s="6">
        <f t="shared" si="66"/>
        <v>0.75600000000000001</v>
      </c>
      <c r="J122" s="6">
        <f t="shared" si="66"/>
        <v>0.71840000000000004</v>
      </c>
      <c r="K122" s="6">
        <f t="shared" si="66"/>
        <v>0.67390000000000005</v>
      </c>
      <c r="L122" s="6">
        <f t="shared" si="66"/>
        <v>0.62090000000000001</v>
      </c>
      <c r="M122" s="6">
        <f t="shared" si="66"/>
        <v>0.55489999999999995</v>
      </c>
      <c r="N122" s="6">
        <f t="shared" si="66"/>
        <v>0.46970000000000001</v>
      </c>
      <c r="O122" s="6">
        <f t="shared" si="66"/>
        <v>0.35720000000000002</v>
      </c>
      <c r="P122" s="6">
        <f t="shared" si="66"/>
        <v>0.2417</v>
      </c>
    </row>
    <row r="123" spans="1:16">
      <c r="A123" s="57" t="str">
        <f>'7 indoor'!A10</f>
        <v>hoog</v>
      </c>
      <c r="C123" s="6">
        <f>C16</f>
        <v>1.0511999999999999</v>
      </c>
      <c r="D123" s="6">
        <f t="shared" ref="D123:P123" si="67">D16</f>
        <v>1.1035999999999999</v>
      </c>
      <c r="E123" s="6">
        <f t="shared" si="67"/>
        <v>1.1614</v>
      </c>
      <c r="F123" s="6">
        <f t="shared" si="67"/>
        <v>1.2256</v>
      </c>
      <c r="G123" s="6">
        <f t="shared" si="67"/>
        <v>1.2972999999999999</v>
      </c>
      <c r="H123" s="6">
        <f t="shared" si="67"/>
        <v>1.3778999999999999</v>
      </c>
      <c r="I123" s="6">
        <f t="shared" si="67"/>
        <v>1.4708000000000001</v>
      </c>
      <c r="J123" s="6">
        <f t="shared" si="67"/>
        <v>1.5794999999999999</v>
      </c>
      <c r="K123" s="6">
        <f t="shared" si="67"/>
        <v>1.7094</v>
      </c>
      <c r="L123" s="6">
        <f t="shared" si="67"/>
        <v>1.8681000000000001</v>
      </c>
      <c r="M123" s="6">
        <f t="shared" si="67"/>
        <v>2.0672999999999999</v>
      </c>
      <c r="N123" s="6">
        <f t="shared" si="67"/>
        <v>2.3260999999999998</v>
      </c>
      <c r="O123" s="6">
        <f t="shared" si="67"/>
        <v>2.6766000000000001</v>
      </c>
      <c r="P123" s="6">
        <f t="shared" si="67"/>
        <v>3.2</v>
      </c>
    </row>
    <row r="124" spans="1:16">
      <c r="A124" s="57" t="str">
        <f>'7 indoor'!A11</f>
        <v>1000 m</v>
      </c>
      <c r="C124" s="6">
        <f>C7</f>
        <v>1</v>
      </c>
      <c r="D124" s="6">
        <f t="shared" ref="D124:P124" si="68">D7</f>
        <v>0.9647</v>
      </c>
      <c r="E124" s="6">
        <f t="shared" si="68"/>
        <v>0.91979999999999995</v>
      </c>
      <c r="F124" s="6">
        <f t="shared" si="68"/>
        <v>0.87709999999999999</v>
      </c>
      <c r="G124" s="6">
        <f t="shared" si="68"/>
        <v>0.82169999999999999</v>
      </c>
      <c r="H124" s="6">
        <f t="shared" si="68"/>
        <v>0.76449999999999996</v>
      </c>
      <c r="I124" s="6">
        <f t="shared" si="68"/>
        <v>0.69630000000000003</v>
      </c>
      <c r="J124" s="6">
        <f t="shared" si="68"/>
        <v>0.63300000000000001</v>
      </c>
      <c r="K124" s="6">
        <f t="shared" si="68"/>
        <v>0.56399999999999995</v>
      </c>
      <c r="L124" s="6">
        <f t="shared" si="68"/>
        <v>0.50109999999999999</v>
      </c>
      <c r="M124" s="6">
        <f t="shared" si="68"/>
        <v>0.43590000000000001</v>
      </c>
      <c r="N124" s="6">
        <f t="shared" si="68"/>
        <v>0.36349999999999999</v>
      </c>
      <c r="O124" s="6">
        <f t="shared" si="68"/>
        <v>0.28110000000000002</v>
      </c>
      <c r="P124" s="6">
        <f t="shared" si="68"/>
        <v>0.19159999999999999</v>
      </c>
    </row>
  </sheetData>
  <phoneticPr fontId="8"/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8"/>
  <sheetViews>
    <sheetView zoomScale="150" zoomScaleNormal="100" workbookViewId="0">
      <selection activeCell="E18" sqref="E18"/>
    </sheetView>
  </sheetViews>
  <sheetFormatPr defaultColWidth="11.42578125" defaultRowHeight="12"/>
  <cols>
    <col min="1" max="1" width="7.140625" bestFit="1" customWidth="1"/>
    <col min="2" max="2" width="8" bestFit="1" customWidth="1"/>
    <col min="3" max="3" width="2.85546875" customWidth="1"/>
    <col min="4" max="4" width="5.7109375" bestFit="1" customWidth="1"/>
    <col min="5" max="5" width="3.85546875" bestFit="1" customWidth="1"/>
    <col min="6" max="6" width="4.85546875" bestFit="1" customWidth="1"/>
    <col min="7" max="7" width="1.85546875" customWidth="1"/>
    <col min="8" max="8" width="2.85546875" hidden="1" customWidth="1"/>
    <col min="9" max="9" width="4.7109375" hidden="1" customWidth="1"/>
    <col min="10" max="10" width="3.7109375" hidden="1" customWidth="1"/>
    <col min="11" max="11" width="5.85546875" hidden="1" customWidth="1"/>
    <col min="12" max="12" width="3.85546875" hidden="1" customWidth="1"/>
    <col min="13" max="13" width="3.28515625" hidden="1" customWidth="1"/>
    <col min="14" max="14" width="3.7109375" hidden="1" customWidth="1"/>
    <col min="15" max="15" width="5" hidden="1" customWidth="1"/>
    <col min="16" max="16" width="1.85546875" hidden="1" customWidth="1"/>
    <col min="17" max="17" width="2.85546875" hidden="1" customWidth="1"/>
    <col min="18" max="18" width="4.7109375" hidden="1" customWidth="1"/>
    <col min="19" max="19" width="3.7109375" hidden="1" customWidth="1"/>
    <col min="20" max="20" width="5.85546875" hidden="1" customWidth="1"/>
    <col min="21" max="21" width="3.85546875" hidden="1" customWidth="1"/>
    <col min="22" max="22" width="3.28515625" hidden="1" customWidth="1"/>
    <col min="23" max="23" width="3.7109375" hidden="1" customWidth="1"/>
    <col min="24" max="24" width="5" hidden="1" customWidth="1"/>
    <col min="25" max="25" width="1.85546875" hidden="1" customWidth="1"/>
    <col min="26" max="26" width="2.85546875" hidden="1" customWidth="1"/>
    <col min="27" max="27" width="4.7109375" hidden="1" customWidth="1"/>
    <col min="28" max="28" width="3.7109375" hidden="1" customWidth="1"/>
    <col min="29" max="29" width="5.85546875" hidden="1" customWidth="1"/>
    <col min="30" max="30" width="3.85546875" hidden="1" customWidth="1"/>
    <col min="31" max="31" width="3.28515625" hidden="1" customWidth="1"/>
    <col min="32" max="32" width="3.7109375" hidden="1" customWidth="1"/>
    <col min="33" max="33" width="5" hidden="1" customWidth="1"/>
    <col min="34" max="34" width="1.85546875" hidden="1" customWidth="1"/>
    <col min="35" max="35" width="2.85546875" hidden="1" customWidth="1"/>
    <col min="36" max="36" width="5.7109375" bestFit="1" customWidth="1"/>
    <col min="37" max="37" width="4.140625" bestFit="1" customWidth="1"/>
    <col min="38" max="38" width="6.7109375" bestFit="1" customWidth="1"/>
    <col min="39" max="39" width="3.85546875" hidden="1" customWidth="1"/>
    <col min="40" max="40" width="3.28515625" hidden="1" customWidth="1"/>
    <col min="41" max="41" width="3.7109375" hidden="1" customWidth="1"/>
    <col min="42" max="42" width="5" hidden="1" customWidth="1"/>
    <col min="43" max="43" width="1.85546875" hidden="1" customWidth="1"/>
    <col min="44" max="44" width="1.85546875" customWidth="1"/>
    <col min="45" max="45" width="5.7109375" bestFit="1" customWidth="1"/>
    <col min="46" max="46" width="4.140625" bestFit="1" customWidth="1"/>
    <col min="47" max="47" width="6.7109375" bestFit="1" customWidth="1"/>
    <col min="48" max="48" width="3.85546875" hidden="1" customWidth="1"/>
    <col min="49" max="49" width="3.28515625" hidden="1" customWidth="1"/>
    <col min="50" max="50" width="3.7109375" hidden="1" customWidth="1"/>
    <col min="51" max="51" width="5" hidden="1" customWidth="1"/>
    <col min="52" max="52" width="1.85546875" hidden="1" customWidth="1"/>
    <col min="53" max="53" width="1.85546875" customWidth="1"/>
    <col min="54" max="54" width="5.7109375" bestFit="1" customWidth="1"/>
    <col min="55" max="55" width="4.140625" bestFit="1" customWidth="1"/>
    <col min="56" max="56" width="6.7109375" bestFit="1" customWidth="1"/>
    <col min="57" max="57" width="3.85546875" hidden="1" customWidth="1"/>
    <col min="58" max="58" width="3.28515625" hidden="1" customWidth="1"/>
    <col min="59" max="59" width="3.7109375" hidden="1" customWidth="1"/>
    <col min="60" max="60" width="5" hidden="1" customWidth="1"/>
    <col min="61" max="61" width="1.85546875" hidden="1" customWidth="1"/>
    <col min="62" max="62" width="1.85546875" customWidth="1"/>
    <col min="63" max="63" width="5.7109375" bestFit="1" customWidth="1"/>
    <col min="64" max="64" width="4.140625" bestFit="1" customWidth="1"/>
    <col min="65" max="65" width="6.7109375" bestFit="1" customWidth="1"/>
    <col min="66" max="66" width="3.85546875" hidden="1" customWidth="1"/>
    <col min="67" max="67" width="3.28515625" hidden="1" customWidth="1"/>
    <col min="68" max="68" width="3.7109375" hidden="1" customWidth="1"/>
    <col min="69" max="69" width="5" hidden="1" customWidth="1"/>
    <col min="70" max="70" width="1.85546875" hidden="1" customWidth="1"/>
    <col min="71" max="71" width="1.85546875" customWidth="1"/>
    <col min="72" max="72" width="5.7109375" bestFit="1" customWidth="1"/>
    <col min="73" max="73" width="5.140625" bestFit="1" customWidth="1"/>
    <col min="74" max="74" width="6.7109375" bestFit="1" customWidth="1"/>
    <col min="75" max="75" width="3.85546875" hidden="1" customWidth="1"/>
    <col min="76" max="76" width="3.28515625" hidden="1" customWidth="1"/>
    <col min="77" max="77" width="3.7109375" hidden="1" customWidth="1"/>
    <col min="78" max="78" width="5.140625" hidden="1" customWidth="1"/>
    <col min="79" max="79" width="1.85546875" hidden="1" customWidth="1"/>
    <col min="80" max="80" width="1.85546875" customWidth="1"/>
    <col min="81" max="81" width="5.7109375" bestFit="1" customWidth="1"/>
    <col min="82" max="82" width="5.140625" bestFit="1" customWidth="1"/>
    <col min="83" max="83" width="6.7109375" bestFit="1" customWidth="1"/>
    <col min="84" max="84" width="3.85546875" hidden="1" customWidth="1"/>
    <col min="85" max="85" width="3.28515625" hidden="1" customWidth="1"/>
    <col min="86" max="86" width="3.7109375" hidden="1" customWidth="1"/>
    <col min="87" max="87" width="5.140625" hidden="1" customWidth="1"/>
    <col min="88" max="88" width="1.85546875" hidden="1" customWidth="1"/>
    <col min="89" max="89" width="1.85546875" customWidth="1"/>
    <col min="90" max="90" width="5.7109375" bestFit="1" customWidth="1"/>
    <col min="91" max="91" width="5.140625" bestFit="1" customWidth="1"/>
    <col min="92" max="92" width="6.7109375" bestFit="1" customWidth="1"/>
    <col min="93" max="93" width="3.85546875" hidden="1" customWidth="1"/>
    <col min="94" max="94" width="3.28515625" hidden="1" customWidth="1"/>
    <col min="95" max="95" width="3.7109375" hidden="1" customWidth="1"/>
    <col min="96" max="96" width="5.140625" hidden="1" customWidth="1"/>
    <col min="97" max="97" width="1.85546875" hidden="1" customWidth="1"/>
    <col min="98" max="98" width="1.85546875" customWidth="1"/>
    <col min="99" max="99" width="5.7109375" bestFit="1" customWidth="1"/>
    <col min="100" max="100" width="5.140625" bestFit="1" customWidth="1"/>
    <col min="101" max="101" width="6.7109375" bestFit="1" customWidth="1"/>
    <col min="102" max="102" width="3.85546875" hidden="1" customWidth="1"/>
    <col min="103" max="103" width="3.28515625" hidden="1" customWidth="1"/>
    <col min="104" max="104" width="3.7109375" hidden="1" customWidth="1"/>
    <col min="105" max="105" width="5.140625" hidden="1" customWidth="1"/>
    <col min="106" max="106" width="1.85546875" hidden="1" customWidth="1"/>
    <col min="107" max="107" width="1.85546875" customWidth="1"/>
    <col min="108" max="108" width="5.7109375" bestFit="1" customWidth="1"/>
    <col min="109" max="109" width="5.140625" bestFit="1" customWidth="1"/>
    <col min="110" max="110" width="6.7109375" bestFit="1" customWidth="1"/>
    <col min="111" max="111" width="3.85546875" hidden="1" customWidth="1"/>
    <col min="112" max="112" width="3.28515625" hidden="1" customWidth="1"/>
    <col min="113" max="113" width="3.7109375" hidden="1" customWidth="1"/>
    <col min="114" max="114" width="5.140625" hidden="1" customWidth="1"/>
    <col min="115" max="115" width="1.85546875" hidden="1" customWidth="1"/>
    <col min="116" max="116" width="1.85546875" customWidth="1"/>
    <col min="117" max="117" width="5.7109375" bestFit="1" customWidth="1"/>
    <col min="118" max="118" width="5.140625" bestFit="1" customWidth="1"/>
    <col min="119" max="119" width="6.7109375" bestFit="1" customWidth="1"/>
    <col min="120" max="120" width="3.85546875" hidden="1" customWidth="1"/>
    <col min="121" max="121" width="3.28515625" hidden="1" customWidth="1"/>
    <col min="122" max="122" width="3.7109375" hidden="1" customWidth="1"/>
    <col min="123" max="123" width="5.140625" hidden="1" customWidth="1"/>
    <col min="124" max="124" width="1.85546875" hidden="1" customWidth="1"/>
    <col min="125" max="125" width="1.85546875" customWidth="1"/>
    <col min="126" max="126" width="5.7109375" bestFit="1" customWidth="1"/>
    <col min="127" max="127" width="5.140625" bestFit="1" customWidth="1"/>
    <col min="128" max="128" width="6.7109375" bestFit="1" customWidth="1"/>
    <col min="129" max="129" width="3.85546875" hidden="1" customWidth="1"/>
    <col min="130" max="130" width="3.28515625" hidden="1" customWidth="1"/>
    <col min="131" max="131" width="3.7109375" hidden="1" customWidth="1"/>
    <col min="132" max="132" width="5.140625" hidden="1" customWidth="1"/>
    <col min="133" max="133" width="1.85546875" hidden="1" customWidth="1"/>
    <col min="134" max="134" width="8.140625" hidden="1" customWidth="1"/>
    <col min="135" max="135" width="4.140625" hidden="1" customWidth="1"/>
    <col min="136" max="136" width="5.140625" hidden="1" customWidth="1"/>
    <col min="137" max="137" width="5.28515625" hidden="1" customWidth="1"/>
    <col min="138" max="138" width="7.7109375" hidden="1" customWidth="1"/>
    <col min="139" max="139" width="6.85546875" hidden="1" customWidth="1"/>
    <col min="140" max="140" width="7.140625" bestFit="1" customWidth="1"/>
    <col min="141" max="141" width="8" bestFit="1" customWidth="1"/>
  </cols>
  <sheetData>
    <row r="1" spans="1:141">
      <c r="A1" s="1"/>
      <c r="B1" s="1"/>
      <c r="C1" s="7"/>
      <c r="D1" s="4"/>
      <c r="E1" s="4" t="s">
        <v>3</v>
      </c>
      <c r="F1" s="7" t="str">
        <f>vocabulaire!B32</f>
        <v>pnt</v>
      </c>
      <c r="G1" s="9"/>
      <c r="H1" s="7"/>
      <c r="I1" s="4" t="s">
        <v>16</v>
      </c>
      <c r="J1" s="7" t="str">
        <f>$F1</f>
        <v>pnt</v>
      </c>
      <c r="K1" s="5" t="s">
        <v>16</v>
      </c>
      <c r="L1" s="4" t="s">
        <v>3</v>
      </c>
      <c r="M1" t="s">
        <v>11</v>
      </c>
      <c r="N1" t="s">
        <v>12</v>
      </c>
      <c r="O1" t="s">
        <v>13</v>
      </c>
      <c r="P1" s="9"/>
      <c r="Q1" s="7"/>
      <c r="R1" s="4" t="s">
        <v>15</v>
      </c>
      <c r="S1" s="7" t="str">
        <f>$F1</f>
        <v>pnt</v>
      </c>
      <c r="T1" s="5" t="s">
        <v>15</v>
      </c>
      <c r="U1" s="4" t="s">
        <v>3</v>
      </c>
      <c r="V1" t="s">
        <v>11</v>
      </c>
      <c r="W1" t="s">
        <v>12</v>
      </c>
      <c r="X1" t="s">
        <v>13</v>
      </c>
      <c r="Y1" s="9"/>
      <c r="Z1" s="7"/>
      <c r="AA1" s="4" t="s">
        <v>14</v>
      </c>
      <c r="AB1" s="7" t="str">
        <f>$F1</f>
        <v>pnt</v>
      </c>
      <c r="AC1" s="5" t="s">
        <v>14</v>
      </c>
      <c r="AD1" s="4" t="s">
        <v>3</v>
      </c>
      <c r="AE1" t="s">
        <v>11</v>
      </c>
      <c r="AF1" t="s">
        <v>12</v>
      </c>
      <c r="AG1" t="s">
        <v>13</v>
      </c>
      <c r="AH1" s="9"/>
      <c r="AI1" s="7"/>
      <c r="AJ1" s="4" t="s">
        <v>4</v>
      </c>
      <c r="AK1" s="7" t="str">
        <f>$F1</f>
        <v>pnt</v>
      </c>
      <c r="AL1" s="5" t="s">
        <v>4</v>
      </c>
      <c r="AM1" s="4" t="s">
        <v>3</v>
      </c>
      <c r="AN1" t="s">
        <v>11</v>
      </c>
      <c r="AO1" t="s">
        <v>12</v>
      </c>
      <c r="AP1" t="s">
        <v>13</v>
      </c>
      <c r="AQ1" s="9"/>
      <c r="AR1" s="9"/>
      <c r="AS1" s="4" t="s">
        <v>17</v>
      </c>
      <c r="AT1" s="7" t="str">
        <f>$F1</f>
        <v>pnt</v>
      </c>
      <c r="AU1" s="5" t="s">
        <v>17</v>
      </c>
      <c r="AV1" s="4" t="s">
        <v>3</v>
      </c>
      <c r="AW1" t="s">
        <v>11</v>
      </c>
      <c r="AX1" t="s">
        <v>12</v>
      </c>
      <c r="AY1" t="s">
        <v>13</v>
      </c>
      <c r="AZ1" s="9"/>
      <c r="BA1" s="9"/>
      <c r="BB1" s="4" t="s">
        <v>18</v>
      </c>
      <c r="BC1" s="7" t="str">
        <f>$F1</f>
        <v>pnt</v>
      </c>
      <c r="BD1" s="5" t="s">
        <v>18</v>
      </c>
      <c r="BE1" s="4" t="s">
        <v>3</v>
      </c>
      <c r="BF1" t="s">
        <v>11</v>
      </c>
      <c r="BG1" t="s">
        <v>12</v>
      </c>
      <c r="BH1" t="s">
        <v>13</v>
      </c>
      <c r="BI1" s="9"/>
      <c r="BJ1" s="9"/>
      <c r="BK1" s="4" t="s">
        <v>19</v>
      </c>
      <c r="BL1" s="7" t="str">
        <f>$F1</f>
        <v>pnt</v>
      </c>
      <c r="BM1" s="5" t="s">
        <v>19</v>
      </c>
      <c r="BN1" s="4" t="s">
        <v>3</v>
      </c>
      <c r="BO1" t="s">
        <v>11</v>
      </c>
      <c r="BP1" t="s">
        <v>12</v>
      </c>
      <c r="BQ1" t="s">
        <v>13</v>
      </c>
      <c r="BR1" s="9"/>
      <c r="BS1" s="9"/>
      <c r="BT1" s="4" t="s">
        <v>20</v>
      </c>
      <c r="BU1" s="7" t="str">
        <f>$F1</f>
        <v>pnt</v>
      </c>
      <c r="BV1" s="5" t="s">
        <v>20</v>
      </c>
      <c r="BW1" s="4" t="s">
        <v>3</v>
      </c>
      <c r="BX1" t="s">
        <v>11</v>
      </c>
      <c r="BY1" t="s">
        <v>12</v>
      </c>
      <c r="BZ1" t="s">
        <v>13</v>
      </c>
      <c r="CA1" s="9"/>
      <c r="CB1" s="9"/>
      <c r="CC1" s="4" t="s">
        <v>21</v>
      </c>
      <c r="CD1" s="7" t="str">
        <f>$F1</f>
        <v>pnt</v>
      </c>
      <c r="CE1" s="5" t="s">
        <v>21</v>
      </c>
      <c r="CF1" s="4" t="s">
        <v>3</v>
      </c>
      <c r="CG1" t="s">
        <v>11</v>
      </c>
      <c r="CH1" t="s">
        <v>12</v>
      </c>
      <c r="CI1" t="s">
        <v>13</v>
      </c>
      <c r="CJ1" s="9"/>
      <c r="CK1" s="9"/>
      <c r="CL1" s="4" t="s">
        <v>22</v>
      </c>
      <c r="CM1" s="7" t="str">
        <f>$F1</f>
        <v>pnt</v>
      </c>
      <c r="CN1" s="5" t="s">
        <v>22</v>
      </c>
      <c r="CO1" s="4" t="s">
        <v>3</v>
      </c>
      <c r="CP1" t="s">
        <v>11</v>
      </c>
      <c r="CQ1" t="s">
        <v>12</v>
      </c>
      <c r="CR1" t="s">
        <v>13</v>
      </c>
      <c r="CS1" s="9"/>
      <c r="CT1" s="9"/>
      <c r="CU1" s="4" t="s">
        <v>26</v>
      </c>
      <c r="CV1" s="7" t="str">
        <f>$F1</f>
        <v>pnt</v>
      </c>
      <c r="CW1" s="5" t="s">
        <v>26</v>
      </c>
      <c r="CX1" s="4" t="s">
        <v>3</v>
      </c>
      <c r="CY1" t="s">
        <v>11</v>
      </c>
      <c r="CZ1" t="s">
        <v>12</v>
      </c>
      <c r="DA1" t="s">
        <v>13</v>
      </c>
      <c r="DB1" s="9"/>
      <c r="DC1" s="9"/>
      <c r="DD1" s="4" t="s">
        <v>27</v>
      </c>
      <c r="DE1" s="7" t="str">
        <f>$F1</f>
        <v>pnt</v>
      </c>
      <c r="DF1" s="5" t="s">
        <v>27</v>
      </c>
      <c r="DG1" s="4" t="s">
        <v>3</v>
      </c>
      <c r="DH1" t="s">
        <v>11</v>
      </c>
      <c r="DI1" t="s">
        <v>12</v>
      </c>
      <c r="DJ1" t="s">
        <v>13</v>
      </c>
      <c r="DK1" s="9"/>
      <c r="DL1" s="9"/>
      <c r="DM1" s="4" t="s">
        <v>24</v>
      </c>
      <c r="DN1" s="7" t="str">
        <f>$F1</f>
        <v>pnt</v>
      </c>
      <c r="DO1" s="5" t="s">
        <v>24</v>
      </c>
      <c r="DP1" s="4" t="s">
        <v>3</v>
      </c>
      <c r="DQ1" t="s">
        <v>11</v>
      </c>
      <c r="DR1" t="s">
        <v>12</v>
      </c>
      <c r="DS1" t="s">
        <v>13</v>
      </c>
      <c r="DT1" s="9"/>
      <c r="DU1" s="9"/>
      <c r="DV1" s="4" t="s">
        <v>25</v>
      </c>
      <c r="DW1" s="7" t="str">
        <f>$F1</f>
        <v>pnt</v>
      </c>
      <c r="DX1" s="5" t="s">
        <v>25</v>
      </c>
      <c r="DY1" s="4" t="s">
        <v>3</v>
      </c>
      <c r="DZ1" t="s">
        <v>11</v>
      </c>
      <c r="EA1" t="s">
        <v>12</v>
      </c>
      <c r="EB1" t="s">
        <v>13</v>
      </c>
      <c r="EC1" s="9"/>
      <c r="ED1" t="s">
        <v>0</v>
      </c>
      <c r="EE1" t="s">
        <v>1</v>
      </c>
      <c r="EF1" t="s">
        <v>2</v>
      </c>
      <c r="EG1" t="s">
        <v>5</v>
      </c>
      <c r="EH1" t="s">
        <v>6</v>
      </c>
      <c r="EI1" t="s">
        <v>7</v>
      </c>
    </row>
    <row r="2" spans="1:141" ht="12.75" thickBot="1">
      <c r="A2" s="1"/>
      <c r="B2" s="1"/>
      <c r="C2" s="8"/>
      <c r="D2" s="4"/>
      <c r="E2" s="2"/>
      <c r="F2" s="7" t="s">
        <v>10</v>
      </c>
      <c r="G2" s="9"/>
      <c r="H2" s="8"/>
      <c r="I2" s="2"/>
      <c r="J2" s="8"/>
      <c r="K2" s="6" t="s">
        <v>9</v>
      </c>
      <c r="L2" s="2"/>
      <c r="P2" s="9"/>
      <c r="Q2" s="8"/>
      <c r="R2" s="2"/>
      <c r="S2" s="8"/>
      <c r="T2" s="6" t="s">
        <v>9</v>
      </c>
      <c r="U2" s="2"/>
      <c r="Y2" s="9"/>
      <c r="Z2" s="8"/>
      <c r="AA2" s="2"/>
      <c r="AB2" s="8"/>
      <c r="AC2" s="6" t="s">
        <v>9</v>
      </c>
      <c r="AD2" s="2"/>
      <c r="AH2" s="9"/>
      <c r="AI2" s="8"/>
      <c r="AJ2" s="2"/>
      <c r="AK2" s="8"/>
      <c r="AL2" s="6" t="s">
        <v>9</v>
      </c>
      <c r="AM2" s="2"/>
      <c r="AQ2" s="9"/>
      <c r="AR2" s="9"/>
      <c r="AS2" s="2"/>
      <c r="AT2" s="8"/>
      <c r="AU2" s="6" t="s">
        <v>9</v>
      </c>
      <c r="AV2" s="2"/>
      <c r="AZ2" s="9"/>
      <c r="BA2" s="9"/>
      <c r="BB2" s="2"/>
      <c r="BC2" s="8"/>
      <c r="BD2" s="6" t="s">
        <v>9</v>
      </c>
      <c r="BE2" s="2"/>
      <c r="BI2" s="9"/>
      <c r="BJ2" s="9"/>
      <c r="BK2" s="2"/>
      <c r="BL2" s="8"/>
      <c r="BM2" s="6" t="s">
        <v>9</v>
      </c>
      <c r="BN2" s="2"/>
      <c r="BR2" s="9"/>
      <c r="BS2" s="9"/>
      <c r="BT2" s="2"/>
      <c r="BU2" s="8"/>
      <c r="BV2" s="6" t="s">
        <v>9</v>
      </c>
      <c r="BW2" s="2"/>
      <c r="CA2" s="9"/>
      <c r="CB2" s="9"/>
      <c r="CC2" s="2"/>
      <c r="CD2" s="8"/>
      <c r="CE2" s="6" t="s">
        <v>9</v>
      </c>
      <c r="CF2" s="2"/>
      <c r="CJ2" s="9"/>
      <c r="CK2" s="9"/>
      <c r="CL2" s="2"/>
      <c r="CM2" s="8"/>
      <c r="CN2" s="6" t="s">
        <v>9</v>
      </c>
      <c r="CO2" s="2"/>
      <c r="CS2" s="9"/>
      <c r="CT2" s="9"/>
      <c r="CU2" s="2"/>
      <c r="CV2" s="8"/>
      <c r="CW2" s="6" t="s">
        <v>9</v>
      </c>
      <c r="CX2" s="2"/>
      <c r="DB2" s="9"/>
      <c r="DC2" s="9"/>
      <c r="DD2" s="2"/>
      <c r="DE2" s="8"/>
      <c r="DF2" s="6" t="s">
        <v>9</v>
      </c>
      <c r="DG2" s="2"/>
      <c r="DK2" s="9"/>
      <c r="DL2" s="9"/>
      <c r="DM2" s="2"/>
      <c r="DN2" s="8"/>
      <c r="DO2" s="6" t="s">
        <v>9</v>
      </c>
      <c r="DP2" s="2"/>
      <c r="DT2" s="9"/>
      <c r="DU2" s="9"/>
      <c r="DV2" s="2"/>
      <c r="DW2" s="8"/>
      <c r="DX2" s="6" t="s">
        <v>9</v>
      </c>
      <c r="DY2" s="2"/>
      <c r="EC2" s="9"/>
    </row>
    <row r="3" spans="1:141">
      <c r="A3" s="1" t="s">
        <v>126</v>
      </c>
      <c r="B3" s="1" t="s">
        <v>127</v>
      </c>
      <c r="C3" s="12"/>
      <c r="D3" s="36">
        <v>25</v>
      </c>
      <c r="E3" s="2"/>
      <c r="F3" s="18">
        <f t="shared" ref="F3:F13" si="0">EI3</f>
        <v>386</v>
      </c>
      <c r="G3" s="9"/>
      <c r="H3" s="8"/>
      <c r="AH3" s="9"/>
      <c r="AI3" s="8"/>
      <c r="AJ3" s="2">
        <f>FLOOR((AL3*$D3),0.01)</f>
        <v>34.6</v>
      </c>
      <c r="AK3" s="18">
        <f>AP3</f>
        <v>593</v>
      </c>
      <c r="AL3" s="77">
        <v>1.3839999999999999</v>
      </c>
      <c r="AM3" s="2"/>
      <c r="AP3">
        <f>FLOOR(($ED3*POWER((AJ3-$EE3),$EF3)),1)</f>
        <v>593</v>
      </c>
      <c r="AQ3" s="9"/>
      <c r="AR3" s="9"/>
      <c r="BA3" s="9"/>
      <c r="BJ3" s="9"/>
      <c r="BS3" s="9"/>
      <c r="CA3" s="9"/>
      <c r="CB3" s="9"/>
      <c r="CK3" s="9"/>
      <c r="CT3" s="9"/>
      <c r="DC3" s="9"/>
      <c r="DK3" s="9"/>
      <c r="DL3" s="9"/>
      <c r="DU3" s="9"/>
      <c r="EC3" s="9"/>
      <c r="ED3">
        <v>17.5458</v>
      </c>
      <c r="EE3">
        <v>6</v>
      </c>
      <c r="EF3">
        <v>1.05</v>
      </c>
      <c r="EI3">
        <f t="shared" ref="EI3:EI13" si="1">FLOOR((ED3*POWER((D3-EE3),EF3)),1)</f>
        <v>386</v>
      </c>
      <c r="EJ3" t="str">
        <f t="shared" ref="EJ3:EK7" si="2">A3</f>
        <v>hammer</v>
      </c>
      <c r="EK3" t="str">
        <f t="shared" si="2"/>
        <v>4.000 kg</v>
      </c>
    </row>
    <row r="4" spans="1:141">
      <c r="A4" s="1" t="s">
        <v>126</v>
      </c>
      <c r="B4" s="1" t="s">
        <v>128</v>
      </c>
      <c r="C4" s="14"/>
      <c r="D4" s="37">
        <v>25</v>
      </c>
      <c r="E4" s="2"/>
      <c r="F4" s="18">
        <f t="shared" si="0"/>
        <v>386</v>
      </c>
      <c r="G4" s="9"/>
      <c r="H4" s="8"/>
      <c r="AH4" s="9"/>
      <c r="AI4" s="8"/>
      <c r="AJ4" s="2"/>
      <c r="AK4" s="18"/>
      <c r="AL4" s="6"/>
      <c r="AM4" s="2"/>
      <c r="AQ4" s="9"/>
      <c r="AR4" s="9"/>
      <c r="BA4" s="9"/>
      <c r="BJ4" s="9"/>
      <c r="BS4" s="9"/>
      <c r="CA4" s="9"/>
      <c r="CB4" s="9"/>
      <c r="CC4" s="2">
        <f>FLOOR((CE4*$D4),0.01)</f>
        <v>54.78</v>
      </c>
      <c r="CD4" s="18">
        <f>CI4</f>
        <v>1039</v>
      </c>
      <c r="CE4" s="77">
        <v>2.1915</v>
      </c>
      <c r="CF4" s="2"/>
      <c r="CI4">
        <f>FLOOR(($ED4*POWER((CC4-$EE4),$EF4)),1)</f>
        <v>1039</v>
      </c>
      <c r="CJ4" s="9"/>
      <c r="CK4" s="9"/>
      <c r="CL4" s="2">
        <f>FLOOR((CN4*$D4),0.01)</f>
        <v>64.08</v>
      </c>
      <c r="CM4" s="18">
        <f>CR4</f>
        <v>1248</v>
      </c>
      <c r="CN4" s="77">
        <v>2.5634000000000001</v>
      </c>
      <c r="CO4" s="2"/>
      <c r="CR4">
        <f>FLOOR(($ED4*POWER((CL4-$EE4),$EF4)),1)</f>
        <v>1248</v>
      </c>
      <c r="CS4" s="9"/>
      <c r="CT4" s="9"/>
      <c r="CU4" s="2">
        <f>FLOOR((CW4*$D4),0.01)</f>
        <v>77.320000000000007</v>
      </c>
      <c r="CV4" s="18">
        <f>DA4</f>
        <v>1548</v>
      </c>
      <c r="CW4" s="77">
        <v>3.0931000000000002</v>
      </c>
      <c r="CX4" s="2"/>
      <c r="DA4">
        <f>FLOOR(($ED4*POWER((CU4-$EE4),$EF4)),1)</f>
        <v>1548</v>
      </c>
      <c r="DB4" s="9"/>
      <c r="DC4" s="9"/>
      <c r="DD4" s="2">
        <f>FLOOR((DF4*$D4),0.01)</f>
        <v>97.69</v>
      </c>
      <c r="DE4" s="18">
        <f>DJ4</f>
        <v>2016</v>
      </c>
      <c r="DF4" s="77">
        <v>3.9077000000000002</v>
      </c>
      <c r="DG4" s="2"/>
      <c r="DJ4">
        <f>FLOOR(($ED4*POWER((DD4-$EE4),$EF4)),1)</f>
        <v>2016</v>
      </c>
      <c r="DK4" s="9"/>
      <c r="DL4" s="9"/>
      <c r="DU4" s="9"/>
      <c r="EC4" s="9"/>
      <c r="ED4">
        <v>17.5458</v>
      </c>
      <c r="EE4">
        <v>6</v>
      </c>
      <c r="EF4">
        <v>1.05</v>
      </c>
      <c r="EI4">
        <f t="shared" si="1"/>
        <v>386</v>
      </c>
      <c r="EJ4" t="str">
        <f t="shared" si="2"/>
        <v>hammer</v>
      </c>
      <c r="EK4" t="str">
        <f t="shared" si="2"/>
        <v>3.000 kg</v>
      </c>
    </row>
    <row r="5" spans="1:141" s="78" customFormat="1">
      <c r="A5" s="78" t="s">
        <v>129</v>
      </c>
      <c r="B5" s="79" t="s">
        <v>127</v>
      </c>
      <c r="C5" s="80"/>
      <c r="D5" s="81">
        <v>8</v>
      </c>
      <c r="E5" s="82"/>
      <c r="F5" s="83">
        <f t="shared" si="0"/>
        <v>399</v>
      </c>
      <c r="G5" s="84"/>
      <c r="H5" s="85"/>
      <c r="AH5" s="84"/>
      <c r="AI5" s="85"/>
      <c r="AJ5" s="82">
        <f>FLOOR((AL5*$D5),0.01)</f>
        <v>10.34</v>
      </c>
      <c r="AK5" s="83">
        <f>AP5</f>
        <v>552</v>
      </c>
      <c r="AL5" s="86">
        <v>1.2925</v>
      </c>
      <c r="AM5" s="82"/>
      <c r="AP5" s="78">
        <f>FLOOR(($ED5*POWER((AJ5-$EE5),$EF5)),1)</f>
        <v>552</v>
      </c>
      <c r="AQ5" s="82"/>
      <c r="AR5" s="84"/>
      <c r="AS5" s="82">
        <f>FLOOR((AU5*$D5),0.01)</f>
        <v>11.26</v>
      </c>
      <c r="AT5" s="83">
        <f>AY5</f>
        <v>612</v>
      </c>
      <c r="AU5" s="86">
        <v>1.4081999999999999</v>
      </c>
      <c r="AV5" s="82"/>
      <c r="AY5" s="78">
        <f>FLOOR(($ED5*POWER((AS5-$EE5),$EF5)),1)</f>
        <v>612</v>
      </c>
      <c r="AZ5" s="82"/>
      <c r="BA5" s="84"/>
      <c r="BB5" s="82">
        <f>FLOOR((BD5*$D5),0.01)</f>
        <v>12.370000000000001</v>
      </c>
      <c r="BC5" s="83">
        <f>BH5</f>
        <v>686</v>
      </c>
      <c r="BD5" s="86">
        <v>1.5468</v>
      </c>
      <c r="BE5" s="82"/>
      <c r="BH5" s="78">
        <f>FLOOR(($ED5*POWER((BB5-$EE5),$EF5)),1)</f>
        <v>686</v>
      </c>
      <c r="BI5" s="82"/>
      <c r="BJ5" s="84"/>
      <c r="BK5" s="82"/>
      <c r="BL5" s="83"/>
      <c r="BM5" s="87"/>
      <c r="BN5" s="82"/>
      <c r="BR5" s="82"/>
      <c r="BS5" s="84"/>
      <c r="BT5" s="82"/>
      <c r="BU5" s="83"/>
      <c r="BV5" s="87"/>
      <c r="BW5" s="82"/>
      <c r="CA5" s="82"/>
      <c r="CB5" s="84"/>
      <c r="CK5" s="84"/>
      <c r="CT5" s="84"/>
      <c r="DC5" s="84"/>
      <c r="DL5" s="84"/>
      <c r="DU5" s="84"/>
      <c r="ED5" s="78">
        <v>56.021099999999997</v>
      </c>
      <c r="EE5" s="78">
        <v>1.5</v>
      </c>
      <c r="EF5" s="78">
        <v>1.05</v>
      </c>
      <c r="EI5" s="78">
        <f t="shared" si="1"/>
        <v>399</v>
      </c>
      <c r="EJ5" s="78" t="str">
        <f t="shared" si="2"/>
        <v>shot</v>
      </c>
      <c r="EK5" s="78" t="str">
        <f t="shared" si="2"/>
        <v>4.000 kg</v>
      </c>
    </row>
    <row r="6" spans="1:141">
      <c r="A6" t="s">
        <v>129</v>
      </c>
      <c r="B6" s="1" t="s">
        <v>128</v>
      </c>
      <c r="C6" s="14"/>
      <c r="D6" s="37">
        <v>8</v>
      </c>
      <c r="E6" s="2"/>
      <c r="F6" s="18">
        <f t="shared" si="0"/>
        <v>399</v>
      </c>
      <c r="G6" s="9"/>
      <c r="H6" s="8"/>
      <c r="AH6" s="9"/>
      <c r="AI6" s="8"/>
      <c r="AR6" s="9"/>
      <c r="BA6" s="9"/>
      <c r="BJ6" s="9"/>
      <c r="BR6" s="2"/>
      <c r="BS6" s="9"/>
      <c r="BT6" s="2"/>
      <c r="BU6" s="18"/>
      <c r="BV6" s="6"/>
      <c r="BW6" s="2"/>
      <c r="CA6" s="2"/>
      <c r="CB6" s="9"/>
      <c r="CC6" s="2">
        <f>FLOOR((CE6*$D6),0.01)</f>
        <v>16.830000000000002</v>
      </c>
      <c r="CD6" s="18">
        <f>CI6</f>
        <v>984</v>
      </c>
      <c r="CE6" s="77">
        <v>2.1042999999999998</v>
      </c>
      <c r="CF6" s="2"/>
      <c r="CI6">
        <f>FLOOR(($ED6*POWER((CC6-$EE6),$EF6)),1)</f>
        <v>984</v>
      </c>
      <c r="CJ6" s="2"/>
      <c r="CK6" s="9"/>
      <c r="CL6" s="2">
        <f>FLOOR((CN6*$D6),0.01)</f>
        <v>19.43</v>
      </c>
      <c r="CM6" s="18">
        <f>CR6</f>
        <v>1160</v>
      </c>
      <c r="CN6" s="77">
        <v>2.4295</v>
      </c>
      <c r="CO6" s="2"/>
      <c r="CR6">
        <f>FLOOR(($ED6*POWER((CL6-$EE6),$EF6)),1)</f>
        <v>1160</v>
      </c>
      <c r="CS6" s="2"/>
      <c r="CT6" s="9"/>
      <c r="CU6" s="2">
        <f>FLOOR((CW6*$D6),0.01)</f>
        <v>22.98</v>
      </c>
      <c r="CV6" s="18">
        <f>DA6</f>
        <v>1402</v>
      </c>
      <c r="CW6" s="77">
        <v>2.8734999999999999</v>
      </c>
      <c r="CX6" s="2"/>
      <c r="DA6">
        <f>FLOOR(($ED6*POWER((CU6-$EE6),$EF6)),1)</f>
        <v>1402</v>
      </c>
      <c r="DB6" s="2"/>
      <c r="DC6" s="9"/>
      <c r="DD6" s="2">
        <f>FLOOR((DF6*$D6),0.01)</f>
        <v>28.12</v>
      </c>
      <c r="DE6" s="18">
        <f>DJ6</f>
        <v>1757</v>
      </c>
      <c r="DF6" s="77">
        <v>3.5160999999999998</v>
      </c>
      <c r="DG6" s="2"/>
      <c r="DJ6">
        <f>FLOOR(($ED6*POWER((DD6-$EE6),$EF6)),1)</f>
        <v>1757</v>
      </c>
      <c r="DK6" s="2"/>
      <c r="DL6" s="9"/>
      <c r="DM6" s="2">
        <f>FLOOR((DO6*$D6),0.01)</f>
        <v>36.230000000000004</v>
      </c>
      <c r="DN6" s="18">
        <f>DS6</f>
        <v>2323</v>
      </c>
      <c r="DO6" s="77">
        <v>4.5289000000000001</v>
      </c>
      <c r="DP6" s="2"/>
      <c r="DS6">
        <f>FLOOR(($ED6*POWER((DM6-$EE6),$EF6)),1)</f>
        <v>2323</v>
      </c>
      <c r="DT6" s="2"/>
      <c r="DU6" s="9"/>
      <c r="DV6" s="2">
        <f>FLOOR((DX6*$D6),0.01)</f>
        <v>50.89</v>
      </c>
      <c r="DW6" s="18">
        <f>EB6</f>
        <v>3362</v>
      </c>
      <c r="DX6" s="77">
        <v>6.3613</v>
      </c>
      <c r="DY6" s="2"/>
      <c r="EB6">
        <f>FLOOR(($ED6*POWER((DV6-$EE6),$EF6)),1)</f>
        <v>3362</v>
      </c>
      <c r="ED6">
        <v>56.021099999999997</v>
      </c>
      <c r="EE6">
        <v>1.5</v>
      </c>
      <c r="EF6">
        <v>1.05</v>
      </c>
      <c r="EI6">
        <f t="shared" si="1"/>
        <v>399</v>
      </c>
      <c r="EJ6" t="str">
        <f t="shared" si="2"/>
        <v>shot</v>
      </c>
      <c r="EK6" t="str">
        <f t="shared" si="2"/>
        <v>3.000 kg</v>
      </c>
    </row>
    <row r="7" spans="1:141" s="78" customFormat="1">
      <c r="A7" s="79" t="s">
        <v>47</v>
      </c>
      <c r="B7" s="79" t="s">
        <v>130</v>
      </c>
      <c r="C7" s="80"/>
      <c r="D7" s="81">
        <v>25</v>
      </c>
      <c r="E7" s="82"/>
      <c r="F7" s="83">
        <f t="shared" si="0"/>
        <v>369</v>
      </c>
      <c r="G7" s="84"/>
      <c r="H7" s="85"/>
      <c r="I7" s="82"/>
      <c r="AR7" s="84"/>
      <c r="BA7" s="84"/>
      <c r="BJ7" s="84"/>
      <c r="BS7" s="84"/>
      <c r="CA7" s="82"/>
      <c r="CB7" s="84"/>
      <c r="CC7" s="82">
        <f>FLOOR((CE7*$D7),0.01)</f>
        <v>60.63</v>
      </c>
      <c r="CD7" s="83">
        <f>CI7</f>
        <v>1065</v>
      </c>
      <c r="CE7" s="86">
        <v>2.4253999999999998</v>
      </c>
      <c r="CF7" s="82"/>
      <c r="CI7" s="78">
        <f>FLOOR(($ED7*POWER((CC7-$EE7),$EF7)),1)</f>
        <v>1065</v>
      </c>
      <c r="CJ7" s="82"/>
      <c r="CK7" s="84"/>
      <c r="CL7" s="82">
        <f>FLOOR((CN7*$D7),0.01)</f>
        <v>75.05</v>
      </c>
      <c r="CM7" s="83">
        <f>CR7</f>
        <v>1362</v>
      </c>
      <c r="CN7" s="86">
        <v>3.0021</v>
      </c>
      <c r="CO7" s="82"/>
      <c r="CR7" s="78">
        <f>FLOOR(($ED7*POWER((CL7-$EE7),$EF7)),1)</f>
        <v>1362</v>
      </c>
      <c r="CS7" s="82"/>
      <c r="CT7" s="84"/>
      <c r="CU7" s="82">
        <f>FLOOR((CW7*$D7),0.01)</f>
        <v>97.23</v>
      </c>
      <c r="CV7" s="83">
        <f>DA7</f>
        <v>1830</v>
      </c>
      <c r="CW7" s="86">
        <v>3.8895</v>
      </c>
      <c r="CX7" s="82"/>
      <c r="DA7" s="78">
        <f>FLOOR(($ED7*POWER((CU7-$EE7),$EF7)),1)</f>
        <v>1830</v>
      </c>
      <c r="DB7" s="82"/>
      <c r="DC7" s="84"/>
      <c r="DD7" s="82"/>
      <c r="DE7" s="83"/>
      <c r="DF7" s="87"/>
      <c r="DG7" s="82"/>
      <c r="DK7" s="82"/>
      <c r="DL7" s="84"/>
      <c r="DM7" s="82"/>
      <c r="DU7" s="84"/>
      <c r="ED7" s="78">
        <v>12.331</v>
      </c>
      <c r="EE7" s="78">
        <v>3</v>
      </c>
      <c r="EF7" s="78">
        <v>1.1000000000000001</v>
      </c>
      <c r="EI7" s="78">
        <f t="shared" si="1"/>
        <v>369</v>
      </c>
      <c r="EJ7" s="78" t="str">
        <f t="shared" si="2"/>
        <v>discus</v>
      </c>
      <c r="EK7" s="78" t="str">
        <f t="shared" si="2"/>
        <v>1.000 kg</v>
      </c>
    </row>
    <row r="8" spans="1:141" s="78" customFormat="1">
      <c r="A8" s="79" t="s">
        <v>131</v>
      </c>
      <c r="B8" s="79" t="s">
        <v>132</v>
      </c>
      <c r="C8" s="80"/>
      <c r="D8" s="81">
        <v>27</v>
      </c>
      <c r="E8" s="82"/>
      <c r="F8" s="83">
        <f t="shared" si="0"/>
        <v>420</v>
      </c>
      <c r="G8" s="84"/>
      <c r="H8" s="85"/>
      <c r="AH8" s="84"/>
      <c r="AI8" s="85"/>
      <c r="AJ8" s="82">
        <f>FLOOR((AL8*$D8),0.01)</f>
        <v>36.92</v>
      </c>
      <c r="AK8" s="83">
        <f>AP8</f>
        <v>608</v>
      </c>
      <c r="AL8" s="86">
        <v>1.3675999999999999</v>
      </c>
      <c r="AM8" s="82"/>
      <c r="AP8" s="78">
        <f>FLOOR(($ED8*POWER((AJ8-$EE8),$EF8)),1)</f>
        <v>608</v>
      </c>
      <c r="AQ8" s="82"/>
      <c r="AR8" s="84"/>
      <c r="AS8" s="82">
        <f>FLOOR((AU8*$D8),0.01)</f>
        <v>40.840000000000003</v>
      </c>
      <c r="AT8" s="83">
        <f>AY8</f>
        <v>683</v>
      </c>
      <c r="AU8" s="86">
        <v>1.5125999999999999</v>
      </c>
      <c r="AV8" s="82"/>
      <c r="AY8" s="78">
        <f>FLOOR(($ED8*POWER((AS8-$EE8),$EF8)),1)</f>
        <v>683</v>
      </c>
      <c r="AZ8" s="82"/>
      <c r="BA8" s="84"/>
      <c r="BB8" s="82">
        <f>FLOOR((BD8*$D8),0.01)</f>
        <v>45.68</v>
      </c>
      <c r="BC8" s="83">
        <f>BH8</f>
        <v>777</v>
      </c>
      <c r="BD8" s="86">
        <v>1.6919999999999999</v>
      </c>
      <c r="BE8" s="82"/>
      <c r="BH8" s="78">
        <f>FLOOR(($ED8*POWER((BB8-$EE8),$EF8)),1)</f>
        <v>777</v>
      </c>
      <c r="BI8" s="82"/>
      <c r="BJ8" s="84"/>
      <c r="BK8" s="82">
        <f>FLOOR((BM8*$D8),0.01)</f>
        <v>51.83</v>
      </c>
      <c r="BL8" s="83">
        <f>BQ8</f>
        <v>896</v>
      </c>
      <c r="BM8" s="86">
        <v>1.9197</v>
      </c>
      <c r="BN8" s="82"/>
      <c r="BQ8" s="78">
        <f>FLOOR(($ED8*POWER((BK8-$EE8),$EF8)),1)</f>
        <v>896</v>
      </c>
      <c r="BR8" s="82"/>
      <c r="BS8" s="84"/>
      <c r="BT8" s="82">
        <f>FLOOR((BV8*$D8),0.01)</f>
        <v>59.94</v>
      </c>
      <c r="BU8" s="83">
        <f>BZ8</f>
        <v>1053</v>
      </c>
      <c r="BV8" s="86">
        <v>2.2202000000000002</v>
      </c>
      <c r="BW8" s="82"/>
      <c r="BZ8" s="78">
        <f>FLOOR(($ED8*POWER((BT8-$EE8),$EF8)),1)</f>
        <v>1053</v>
      </c>
      <c r="CA8" s="82"/>
      <c r="CB8" s="84"/>
      <c r="CK8" s="84"/>
      <c r="CT8" s="84"/>
      <c r="DC8" s="84"/>
      <c r="DL8" s="84"/>
      <c r="DU8" s="84"/>
      <c r="ED8" s="78">
        <v>15.9803</v>
      </c>
      <c r="EE8" s="78">
        <v>3.8</v>
      </c>
      <c r="EF8" s="78">
        <v>1.04</v>
      </c>
      <c r="EI8" s="78">
        <f t="shared" si="1"/>
        <v>420</v>
      </c>
      <c r="EJ8" s="78" t="str">
        <f t="shared" ref="EJ8:EJ13" si="3">A8</f>
        <v>javelin</v>
      </c>
      <c r="EK8" s="78" t="str">
        <f t="shared" ref="EK8:EK13" si="4">B8</f>
        <v>600 g</v>
      </c>
    </row>
    <row r="9" spans="1:141">
      <c r="A9" s="1" t="s">
        <v>131</v>
      </c>
      <c r="B9" s="1" t="s">
        <v>133</v>
      </c>
      <c r="C9" s="14"/>
      <c r="D9" s="37">
        <v>27</v>
      </c>
      <c r="E9" s="2"/>
      <c r="F9" s="18">
        <f t="shared" si="0"/>
        <v>420</v>
      </c>
      <c r="G9" s="9"/>
      <c r="H9" s="8"/>
      <c r="AH9" s="9"/>
      <c r="AI9" s="8"/>
      <c r="AR9" s="9"/>
      <c r="AZ9" s="2"/>
      <c r="BA9" s="9"/>
      <c r="BB9" s="2">
        <f>FLOOR((BD9*$D9),0.01)</f>
        <v>43.51</v>
      </c>
      <c r="BC9" s="18">
        <f>BH9</f>
        <v>735</v>
      </c>
      <c r="BD9" s="77">
        <v>1.6117999999999999</v>
      </c>
      <c r="BE9" s="2"/>
      <c r="BH9">
        <f>FLOOR(($ED9*POWER((BB9-$EE9),$EF9)),1)</f>
        <v>735</v>
      </c>
      <c r="BI9" s="2"/>
      <c r="BJ9" s="9"/>
      <c r="BK9" s="2">
        <f>FLOOR((BM9*$D9),0.01)</f>
        <v>49.06</v>
      </c>
      <c r="BL9" s="18">
        <f>BQ9</f>
        <v>842</v>
      </c>
      <c r="BM9" s="77">
        <v>1.8170999999999999</v>
      </c>
      <c r="BN9" s="2"/>
      <c r="BQ9">
        <f>FLOOR(($ED9*POWER((BK9-$EE9),$EF9)),1)</f>
        <v>842</v>
      </c>
      <c r="BR9" s="2"/>
      <c r="BS9" s="9"/>
      <c r="CB9" s="9"/>
      <c r="CK9" s="9"/>
      <c r="CT9" s="9"/>
      <c r="DC9" s="9"/>
      <c r="DL9" s="9"/>
      <c r="DU9" s="9"/>
      <c r="ED9">
        <v>15.9803</v>
      </c>
      <c r="EE9">
        <v>3.8</v>
      </c>
      <c r="EF9">
        <v>1.04</v>
      </c>
      <c r="EI9">
        <f t="shared" si="1"/>
        <v>420</v>
      </c>
      <c r="EJ9" t="str">
        <f t="shared" si="3"/>
        <v>javelin</v>
      </c>
      <c r="EK9" t="str">
        <f t="shared" si="4"/>
        <v>500 g</v>
      </c>
    </row>
    <row r="10" spans="1:141">
      <c r="A10" s="1" t="s">
        <v>131</v>
      </c>
      <c r="B10" s="1" t="s">
        <v>134</v>
      </c>
      <c r="C10" s="14"/>
      <c r="D10" s="37">
        <v>27</v>
      </c>
      <c r="E10" s="2"/>
      <c r="F10" s="18">
        <f t="shared" si="0"/>
        <v>420</v>
      </c>
      <c r="G10" s="9"/>
      <c r="H10" s="8"/>
      <c r="AH10" s="9"/>
      <c r="AI10" s="8"/>
      <c r="AJ10" s="2">
        <f>FLOOR((AL10*$D10),0.01)</f>
        <v>34.21</v>
      </c>
      <c r="AK10" s="18">
        <f>AP10</f>
        <v>557</v>
      </c>
      <c r="AL10" s="77">
        <v>1.2670999999999999</v>
      </c>
      <c r="AM10" s="2"/>
      <c r="AP10">
        <f>FLOOR(($ED10*POWER((AJ10-$EE10),$EF10)),1)</f>
        <v>557</v>
      </c>
      <c r="AQ10" s="2"/>
      <c r="AR10" s="9"/>
      <c r="AS10" s="2">
        <f>FLOOR((AU10*$D10),0.01)</f>
        <v>37.54</v>
      </c>
      <c r="AT10" s="18">
        <f>AY10</f>
        <v>620</v>
      </c>
      <c r="AU10" s="77">
        <v>1.3906000000000001</v>
      </c>
      <c r="AV10" s="2"/>
      <c r="AY10">
        <f>FLOOR(($ED10*POWER((AS10-$EE10),$EF10)),1)</f>
        <v>620</v>
      </c>
      <c r="AZ10" s="2"/>
      <c r="BA10" s="9"/>
      <c r="BJ10" s="9"/>
      <c r="BS10" s="9"/>
      <c r="CB10" s="9"/>
      <c r="CK10" s="9"/>
      <c r="CT10" s="9"/>
      <c r="DC10" s="9"/>
      <c r="DL10" s="9"/>
      <c r="DU10" s="9"/>
      <c r="ED10">
        <v>15.9803</v>
      </c>
      <c r="EE10">
        <v>3.8</v>
      </c>
      <c r="EF10">
        <v>1.04</v>
      </c>
      <c r="EI10">
        <f t="shared" si="1"/>
        <v>420</v>
      </c>
      <c r="EJ10" t="str">
        <f t="shared" si="3"/>
        <v>javelin</v>
      </c>
      <c r="EK10" t="str">
        <f t="shared" si="4"/>
        <v>400 g</v>
      </c>
    </row>
    <row r="11" spans="1:141" s="78" customFormat="1">
      <c r="A11" s="79" t="s">
        <v>135</v>
      </c>
      <c r="B11" s="79" t="s">
        <v>136</v>
      </c>
      <c r="C11" s="80"/>
      <c r="D11" s="81">
        <v>24</v>
      </c>
      <c r="E11" s="82"/>
      <c r="F11" s="83">
        <f t="shared" si="0"/>
        <v>364</v>
      </c>
      <c r="G11" s="84"/>
      <c r="H11" s="85"/>
      <c r="AH11" s="84"/>
      <c r="AI11" s="85"/>
      <c r="AJ11" s="82">
        <f>FLOOR((AL11*$D11),0.01)</f>
        <v>34.270000000000003</v>
      </c>
      <c r="AK11" s="83">
        <f>AP11</f>
        <v>586</v>
      </c>
      <c r="AL11" s="86">
        <v>1.4282999999999999</v>
      </c>
      <c r="AM11" s="82"/>
      <c r="AP11" s="78">
        <f>FLOOR(($ED11*POWER((AJ11-$EE11),$EF11)),1)</f>
        <v>586</v>
      </c>
      <c r="AQ11" s="82"/>
      <c r="AR11" s="84"/>
      <c r="AS11" s="82"/>
      <c r="AT11" s="83"/>
      <c r="AU11" s="87"/>
      <c r="BA11" s="84"/>
      <c r="BJ11" s="84"/>
      <c r="BS11" s="84"/>
      <c r="CB11" s="84"/>
      <c r="CK11" s="84"/>
      <c r="CT11" s="84"/>
      <c r="DC11" s="84"/>
      <c r="DL11" s="84"/>
      <c r="DU11" s="84"/>
      <c r="ED11" s="78">
        <v>17.5458</v>
      </c>
      <c r="EE11" s="78">
        <v>6</v>
      </c>
      <c r="EF11" s="78">
        <v>1.05</v>
      </c>
      <c r="EI11" s="78">
        <f t="shared" si="1"/>
        <v>364</v>
      </c>
      <c r="EJ11" s="78" t="str">
        <f t="shared" si="3"/>
        <v>weight</v>
      </c>
      <c r="EK11" s="78" t="str">
        <f t="shared" si="4"/>
        <v>9.080 kg</v>
      </c>
    </row>
    <row r="12" spans="1:141">
      <c r="A12" s="1" t="s">
        <v>135</v>
      </c>
      <c r="B12" s="1" t="s">
        <v>137</v>
      </c>
      <c r="C12" s="14"/>
      <c r="D12" s="37">
        <v>24</v>
      </c>
      <c r="E12" s="2"/>
      <c r="F12" s="18">
        <f t="shared" si="0"/>
        <v>364</v>
      </c>
      <c r="G12" s="9"/>
      <c r="H12" s="8"/>
      <c r="AH12" s="9"/>
      <c r="AI12" s="8"/>
      <c r="AJ12" s="2"/>
      <c r="AK12" s="18"/>
      <c r="AL12" s="6"/>
      <c r="AM12" s="2"/>
      <c r="AQ12" s="2"/>
      <c r="AR12" s="9"/>
      <c r="AS12" s="2"/>
      <c r="AT12" s="18"/>
      <c r="AU12" s="6"/>
      <c r="AV12" s="2"/>
      <c r="AZ12" s="2"/>
      <c r="BA12" s="9"/>
      <c r="BB12" s="2">
        <f>FLOOR((BD12*$D12),0.01)</f>
        <v>34.17</v>
      </c>
      <c r="BC12" s="18">
        <f>BH12</f>
        <v>584</v>
      </c>
      <c r="BD12" s="77">
        <v>1.4238</v>
      </c>
      <c r="BE12" s="2"/>
      <c r="BH12">
        <f>FLOOR(($ED12*POWER((BB12-$EE12),$EF12)),1)</f>
        <v>584</v>
      </c>
      <c r="BI12" s="2"/>
      <c r="BJ12" s="9"/>
      <c r="BK12" s="2"/>
      <c r="BL12" s="18"/>
      <c r="BM12" s="6"/>
      <c r="BN12" s="2"/>
      <c r="BR12" s="2"/>
      <c r="BS12" s="9"/>
      <c r="BT12" s="2"/>
      <c r="BU12" s="18"/>
      <c r="BV12" s="6"/>
      <c r="BW12" s="2"/>
      <c r="CA12" s="2"/>
      <c r="CB12" s="9"/>
      <c r="CC12" s="2"/>
      <c r="CD12" s="18"/>
      <c r="CE12" s="6"/>
      <c r="CF12" s="2"/>
      <c r="CJ12" s="2"/>
      <c r="CK12" s="9"/>
      <c r="CL12" s="2"/>
      <c r="CM12" s="18"/>
      <c r="CN12" s="6"/>
      <c r="CO12" s="2"/>
      <c r="CS12" s="2"/>
      <c r="CT12" s="9"/>
      <c r="CU12" s="2"/>
      <c r="CV12" s="18"/>
      <c r="CW12" s="6"/>
      <c r="CX12" s="2"/>
      <c r="DB12" s="2"/>
      <c r="DC12" s="9"/>
      <c r="DD12" s="2"/>
      <c r="DE12" s="18"/>
      <c r="DF12" s="6"/>
      <c r="DG12" s="2"/>
      <c r="DK12" s="2"/>
      <c r="DL12" s="9"/>
      <c r="DM12" s="2"/>
      <c r="DN12" s="18"/>
      <c r="DO12" s="6"/>
      <c r="DP12" s="2"/>
      <c r="DT12" s="2"/>
      <c r="DU12" s="9"/>
      <c r="ED12">
        <v>17.5458</v>
      </c>
      <c r="EE12">
        <v>6</v>
      </c>
      <c r="EF12">
        <v>1.05</v>
      </c>
      <c r="EI12">
        <f t="shared" si="1"/>
        <v>364</v>
      </c>
      <c r="EJ12" t="str">
        <f t="shared" si="3"/>
        <v>weight</v>
      </c>
      <c r="EK12" t="str">
        <f t="shared" si="4"/>
        <v>7.260 kg</v>
      </c>
    </row>
    <row r="13" spans="1:141" ht="12.75" thickBot="1">
      <c r="A13" s="1" t="s">
        <v>135</v>
      </c>
      <c r="B13" s="1" t="s">
        <v>138</v>
      </c>
      <c r="C13" s="16"/>
      <c r="D13" s="39">
        <v>24</v>
      </c>
      <c r="E13" s="2"/>
      <c r="F13" s="18">
        <f t="shared" si="0"/>
        <v>364</v>
      </c>
      <c r="G13" s="9"/>
      <c r="H13" s="8"/>
      <c r="AH13" s="9"/>
      <c r="AI13" s="8"/>
      <c r="AJ13" s="2"/>
      <c r="AK13" s="18"/>
      <c r="AL13" s="6"/>
      <c r="AM13" s="2"/>
      <c r="AQ13" s="2"/>
      <c r="AR13" s="9"/>
      <c r="AS13" s="2"/>
      <c r="AT13" s="18"/>
      <c r="AU13" s="6"/>
      <c r="AV13" s="2"/>
      <c r="AZ13" s="2"/>
      <c r="BA13" s="9"/>
      <c r="BB13" s="2"/>
      <c r="BC13" s="18"/>
      <c r="BD13" s="6"/>
      <c r="BE13" s="2"/>
      <c r="BI13" s="2"/>
      <c r="BJ13" s="9"/>
      <c r="BK13" s="2"/>
      <c r="BL13" s="18"/>
      <c r="BM13" s="6"/>
      <c r="BN13" s="2"/>
      <c r="BR13" s="2"/>
      <c r="BS13" s="9"/>
      <c r="BT13" s="2"/>
      <c r="BU13" s="18"/>
      <c r="BV13" s="6"/>
      <c r="BW13" s="2"/>
      <c r="CA13" s="2"/>
      <c r="CB13" s="9"/>
      <c r="CC13" s="2">
        <f>FLOOR((CE13*$D13),0.01)</f>
        <v>39.42</v>
      </c>
      <c r="CD13" s="18">
        <f>CI13</f>
        <v>698</v>
      </c>
      <c r="CE13" s="77">
        <v>1.6428</v>
      </c>
      <c r="CF13" s="2"/>
      <c r="CI13">
        <f>FLOOR(($ED13*POWER((CC13-$EE13),$EF13)),1)</f>
        <v>698</v>
      </c>
      <c r="CJ13" s="2"/>
      <c r="CK13" s="9"/>
      <c r="CL13" s="2">
        <f>FLOOR((CN13*$D13),0.01)</f>
        <v>44.9</v>
      </c>
      <c r="CM13" s="18">
        <f>CR13</f>
        <v>819</v>
      </c>
      <c r="CN13" s="77">
        <v>1.8712</v>
      </c>
      <c r="CO13" s="2"/>
      <c r="CR13">
        <f>FLOOR(($ED13*POWER((CL13-$EE13),$EF13)),1)</f>
        <v>819</v>
      </c>
      <c r="CS13" s="2"/>
      <c r="CT13" s="9"/>
      <c r="CU13" s="2">
        <f>FLOOR((CW13*$D13),0.01)</f>
        <v>52.35</v>
      </c>
      <c r="CV13" s="18">
        <f>DA13</f>
        <v>985</v>
      </c>
      <c r="CW13" s="77">
        <v>2.1815000000000002</v>
      </c>
      <c r="CX13" s="2"/>
      <c r="DA13">
        <f>FLOOR(($ED13*POWER((CU13-$EE13),$EF13)),1)</f>
        <v>985</v>
      </c>
      <c r="DB13" s="2"/>
      <c r="DC13" s="9"/>
      <c r="DD13" s="2">
        <f>FLOOR((DF13*$D13),0.01)</f>
        <v>63.13</v>
      </c>
      <c r="DE13" s="18">
        <f>DJ13</f>
        <v>1227</v>
      </c>
      <c r="DF13" s="77">
        <v>2.6307999999999998</v>
      </c>
      <c r="DG13" s="2"/>
      <c r="DJ13">
        <f>FLOOR(($ED13*POWER((DD13-$EE13),$EF13)),1)</f>
        <v>1227</v>
      </c>
      <c r="DK13" s="2"/>
      <c r="DL13" s="9"/>
      <c r="DM13" s="2">
        <f>FLOOR((DO13*$D13),0.01)</f>
        <v>80.320000000000007</v>
      </c>
      <c r="DN13" s="18">
        <f>DS13</f>
        <v>1617</v>
      </c>
      <c r="DO13" s="77">
        <v>3.3466999999999998</v>
      </c>
      <c r="DP13" s="2"/>
      <c r="DS13">
        <f>FLOOR(($ED13*POWER((DM13-$EE13),$EF13)),1)</f>
        <v>1617</v>
      </c>
      <c r="DT13" s="2"/>
      <c r="DU13" s="9"/>
      <c r="ED13">
        <v>17.5458</v>
      </c>
      <c r="EE13">
        <v>6</v>
      </c>
      <c r="EF13">
        <v>1.05</v>
      </c>
      <c r="EI13">
        <f t="shared" si="1"/>
        <v>364</v>
      </c>
      <c r="EJ13" t="str">
        <f t="shared" si="3"/>
        <v>weight</v>
      </c>
      <c r="EK13" t="str">
        <f t="shared" si="4"/>
        <v>5.450 kg</v>
      </c>
    </row>
    <row r="18" spans="5:5">
      <c r="E18" t="s">
        <v>139</v>
      </c>
    </row>
  </sheetData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3"/>
  <sheetViews>
    <sheetView workbookViewId="0">
      <selection activeCell="AJ29" sqref="AJ29"/>
    </sheetView>
  </sheetViews>
  <sheetFormatPr defaultColWidth="11.42578125" defaultRowHeight="12"/>
  <cols>
    <col min="1" max="1" width="8.140625" style="1" bestFit="1" customWidth="1"/>
    <col min="2" max="2" width="5.42578125" customWidth="1"/>
    <col min="3" max="3" width="6.140625" style="2" bestFit="1" customWidth="1"/>
    <col min="4" max="4" width="6.7109375" style="2" hidden="1" customWidth="1"/>
    <col min="5" max="5" width="6.140625" style="8" bestFit="1" customWidth="1"/>
    <col min="6" max="6" width="1.85546875" style="9" customWidth="1"/>
    <col min="7" max="7" width="2.140625" style="9" customWidth="1"/>
    <col min="8" max="8" width="5.7109375" style="9" customWidth="1"/>
    <col min="9" max="9" width="5.140625" style="9" customWidth="1"/>
    <col min="10" max="11" width="6.7109375" style="9" hidden="1" customWidth="1"/>
    <col min="12" max="13" width="4.140625" style="9" hidden="1" customWidth="1"/>
    <col min="14" max="14" width="5" style="9" hidden="1" customWidth="1"/>
    <col min="15" max="15" width="1.85546875" style="9" customWidth="1"/>
    <col min="16" max="16" width="2.140625" style="9" customWidth="1"/>
    <col min="17" max="17" width="5.7109375" style="9" customWidth="1"/>
    <col min="18" max="18" width="5.140625" style="9" customWidth="1"/>
    <col min="19" max="20" width="6.7109375" style="9" hidden="1" customWidth="1"/>
    <col min="21" max="22" width="4.140625" style="9" hidden="1" customWidth="1"/>
    <col min="23" max="23" width="5" style="9" hidden="1" customWidth="1"/>
    <col min="24" max="24" width="1.85546875" style="9" customWidth="1"/>
    <col min="25" max="25" width="2.140625" style="9" customWidth="1"/>
    <col min="26" max="26" width="5.7109375" style="9" customWidth="1"/>
    <col min="27" max="27" width="5.140625" style="9" customWidth="1"/>
    <col min="28" max="29" width="6.7109375" style="9" hidden="1" customWidth="1"/>
    <col min="30" max="31" width="4.140625" style="9" hidden="1" customWidth="1"/>
    <col min="32" max="32" width="5" style="9" hidden="1" customWidth="1"/>
    <col min="33" max="33" width="1.85546875" style="9" customWidth="1"/>
    <col min="34" max="34" width="2.140625" style="8" customWidth="1"/>
    <col min="35" max="35" width="5.7109375" style="2" customWidth="1"/>
    <col min="36" max="36" width="5.140625" style="8" customWidth="1"/>
    <col min="37" max="37" width="6.7109375" style="6" hidden="1" customWidth="1"/>
    <col min="38" max="38" width="6.7109375" style="2" hidden="1" customWidth="1"/>
    <col min="39" max="40" width="5.140625" hidden="1" customWidth="1"/>
    <col min="41" max="41" width="5" hidden="1" customWidth="1"/>
    <col min="42" max="42" width="1.85546875" style="2" customWidth="1"/>
    <col min="43" max="43" width="2.140625" style="2" customWidth="1"/>
    <col min="44" max="44" width="5.7109375" style="2" customWidth="1"/>
    <col min="45" max="45" width="5.140625" style="2" customWidth="1"/>
    <col min="46" max="47" width="6.7109375" style="2" hidden="1" customWidth="1"/>
    <col min="48" max="49" width="5.140625" style="2" hidden="1" customWidth="1"/>
    <col min="50" max="50" width="5" style="2" hidden="1" customWidth="1"/>
    <col min="51" max="51" width="1.85546875" style="2" customWidth="1"/>
    <col min="52" max="52" width="2.140625" style="2" customWidth="1"/>
    <col min="53" max="53" width="5.7109375" style="2" customWidth="1"/>
    <col min="54" max="54" width="5.140625" style="2" customWidth="1"/>
    <col min="55" max="56" width="6.7109375" style="2" hidden="1" customWidth="1"/>
    <col min="57" max="58" width="5.140625" style="2" hidden="1" customWidth="1"/>
    <col min="59" max="59" width="5" style="2" hidden="1" customWidth="1"/>
    <col min="60" max="60" width="1.85546875" style="2" customWidth="1"/>
    <col min="61" max="61" width="2.140625" style="2" customWidth="1"/>
    <col min="62" max="62" width="5.7109375" style="2" customWidth="1"/>
    <col min="63" max="63" width="5.140625" style="2" customWidth="1"/>
    <col min="64" max="65" width="6.7109375" style="2" hidden="1" customWidth="1"/>
    <col min="66" max="67" width="5.140625" style="2" hidden="1" customWidth="1"/>
    <col min="68" max="68" width="5" style="2" hidden="1" customWidth="1"/>
    <col min="69" max="69" width="1.85546875" style="2" customWidth="1"/>
    <col min="70" max="70" width="2.140625" style="2" customWidth="1"/>
    <col min="71" max="71" width="5.7109375" style="2" customWidth="1"/>
    <col min="72" max="72" width="5.140625" style="2" customWidth="1"/>
    <col min="73" max="74" width="6.7109375" style="2" hidden="1" customWidth="1"/>
    <col min="75" max="77" width="5.140625" style="2" hidden="1" customWidth="1"/>
    <col min="78" max="78" width="1.85546875" style="2" customWidth="1"/>
    <col min="79" max="79" width="2.140625" style="2" customWidth="1"/>
    <col min="80" max="80" width="5.7109375" style="2" customWidth="1"/>
    <col min="81" max="81" width="6.140625" style="2" customWidth="1"/>
    <col min="82" max="82" width="6.7109375" style="2" hidden="1" customWidth="1"/>
    <col min="83" max="83" width="5.7109375" style="2" hidden="1" customWidth="1"/>
    <col min="84" max="86" width="5.140625" style="2" hidden="1" customWidth="1"/>
    <col min="87" max="87" width="1.85546875" style="2" customWidth="1"/>
    <col min="88" max="88" width="2.140625" style="2" customWidth="1"/>
    <col min="89" max="89" width="5.7109375" style="2" customWidth="1"/>
    <col min="90" max="90" width="6.140625" style="2" customWidth="1"/>
    <col min="91" max="91" width="6.7109375" style="2" hidden="1" customWidth="1"/>
    <col min="92" max="92" width="5.7109375" style="2" hidden="1" customWidth="1"/>
    <col min="93" max="95" width="5.140625" style="2" hidden="1" customWidth="1"/>
    <col min="96" max="96" width="1.85546875" style="2" customWidth="1"/>
    <col min="97" max="97" width="2.140625" style="2" customWidth="1"/>
    <col min="98" max="98" width="5.7109375" style="2" customWidth="1"/>
    <col min="99" max="99" width="6.140625" style="2" customWidth="1"/>
    <col min="100" max="100" width="6.7109375" style="2" hidden="1" customWidth="1"/>
    <col min="101" max="101" width="5.7109375" style="2" hidden="1" customWidth="1"/>
    <col min="102" max="104" width="5.140625" style="2" hidden="1" customWidth="1"/>
    <col min="105" max="105" width="1.85546875" style="2" customWidth="1"/>
    <col min="106" max="106" width="2.140625" style="2" customWidth="1"/>
    <col min="107" max="107" width="5.7109375" style="2" customWidth="1"/>
    <col min="108" max="108" width="6.140625" style="2" customWidth="1"/>
    <col min="109" max="109" width="6.7109375" style="2" hidden="1" customWidth="1"/>
    <col min="110" max="110" width="5.7109375" style="2" hidden="1" customWidth="1"/>
    <col min="111" max="113" width="5.140625" style="2" hidden="1" customWidth="1"/>
    <col min="114" max="114" width="1.85546875" style="2" customWidth="1"/>
    <col min="115" max="115" width="2.140625" style="2" customWidth="1"/>
    <col min="116" max="116" width="5.7109375" style="2" customWidth="1"/>
    <col min="117" max="117" width="6.140625" style="2" customWidth="1"/>
    <col min="118" max="118" width="6.7109375" style="2" hidden="1" customWidth="1"/>
    <col min="119" max="119" width="5.7109375" style="2" hidden="1" customWidth="1"/>
    <col min="120" max="122" width="5.140625" style="2" hidden="1" customWidth="1"/>
    <col min="123" max="123" width="1.85546875" style="2" customWidth="1"/>
    <col min="124" max="124" width="2.140625" style="2" customWidth="1"/>
    <col min="125" max="125" width="6.7109375" style="2" bestFit="1" customWidth="1"/>
    <col min="126" max="126" width="6.140625" style="2" customWidth="1"/>
    <col min="127" max="127" width="7.7109375" style="2" hidden="1" customWidth="1"/>
    <col min="128" max="128" width="5.7109375" style="2" hidden="1" customWidth="1"/>
    <col min="129" max="132" width="5.140625" style="2" hidden="1" customWidth="1"/>
    <col min="133" max="133" width="8.140625" hidden="1" customWidth="1"/>
    <col min="134" max="134" width="5.140625" hidden="1" customWidth="1"/>
    <col min="135" max="135" width="6.140625" hidden="1" customWidth="1"/>
    <col min="136" max="136" width="5" hidden="1" customWidth="1"/>
    <col min="137" max="137" width="7.42578125" hidden="1" customWidth="1"/>
    <col min="138" max="138" width="6.7109375" hidden="1" customWidth="1"/>
  </cols>
  <sheetData>
    <row r="1" spans="1:139">
      <c r="C1" s="4"/>
      <c r="D1" s="4" t="s">
        <v>3</v>
      </c>
      <c r="E1" s="7" t="str">
        <f>vocabulaire!B32</f>
        <v>pnt</v>
      </c>
      <c r="G1" s="7"/>
      <c r="H1" s="4" t="s">
        <v>16</v>
      </c>
      <c r="I1" s="7" t="str">
        <f>$E1</f>
        <v>pnt</v>
      </c>
      <c r="J1" s="5" t="s">
        <v>16</v>
      </c>
      <c r="K1" s="4" t="s">
        <v>3</v>
      </c>
      <c r="L1" t="s">
        <v>11</v>
      </c>
      <c r="M1" t="s">
        <v>12</v>
      </c>
      <c r="N1" t="s">
        <v>13</v>
      </c>
      <c r="P1" s="7"/>
      <c r="Q1" s="4" t="s">
        <v>15</v>
      </c>
      <c r="R1" s="7" t="str">
        <f>$E1</f>
        <v>pnt</v>
      </c>
      <c r="S1" s="5" t="s">
        <v>15</v>
      </c>
      <c r="T1" s="4" t="s">
        <v>3</v>
      </c>
      <c r="U1" t="s">
        <v>11</v>
      </c>
      <c r="V1" t="s">
        <v>12</v>
      </c>
      <c r="W1" t="s">
        <v>13</v>
      </c>
      <c r="Y1" s="7"/>
      <c r="Z1" s="4" t="s">
        <v>14</v>
      </c>
      <c r="AA1" s="7" t="str">
        <f>$E1</f>
        <v>pnt</v>
      </c>
      <c r="AB1" s="5" t="s">
        <v>14</v>
      </c>
      <c r="AC1" s="4" t="s">
        <v>3</v>
      </c>
      <c r="AD1" t="s">
        <v>11</v>
      </c>
      <c r="AE1" t="s">
        <v>12</v>
      </c>
      <c r="AF1" t="s">
        <v>13</v>
      </c>
      <c r="AH1" s="7"/>
      <c r="AI1" s="4" t="s">
        <v>4</v>
      </c>
      <c r="AJ1" s="7" t="str">
        <f>$E1</f>
        <v>pnt</v>
      </c>
      <c r="AK1" s="5" t="s">
        <v>4</v>
      </c>
      <c r="AL1" s="4" t="s">
        <v>3</v>
      </c>
      <c r="AM1" t="s">
        <v>11</v>
      </c>
      <c r="AN1" t="s">
        <v>12</v>
      </c>
      <c r="AO1" t="s">
        <v>13</v>
      </c>
      <c r="AP1" s="4"/>
      <c r="AQ1" s="7"/>
      <c r="AR1" s="4" t="s">
        <v>17</v>
      </c>
      <c r="AS1" s="7" t="str">
        <f>$E1</f>
        <v>pnt</v>
      </c>
      <c r="AT1" s="5" t="s">
        <v>17</v>
      </c>
      <c r="AU1" s="4" t="s">
        <v>3</v>
      </c>
      <c r="AV1" t="s">
        <v>11</v>
      </c>
      <c r="AW1" t="s">
        <v>12</v>
      </c>
      <c r="AX1" t="s">
        <v>13</v>
      </c>
      <c r="AY1" s="4"/>
      <c r="AZ1" s="7"/>
      <c r="BA1" s="4" t="s">
        <v>18</v>
      </c>
      <c r="BB1" s="7" t="str">
        <f>$E1</f>
        <v>pnt</v>
      </c>
      <c r="BC1" s="5" t="s">
        <v>18</v>
      </c>
      <c r="BD1" s="4" t="s">
        <v>3</v>
      </c>
      <c r="BE1" t="s">
        <v>11</v>
      </c>
      <c r="BF1" t="s">
        <v>12</v>
      </c>
      <c r="BG1" t="s">
        <v>13</v>
      </c>
      <c r="BH1" s="4"/>
      <c r="BI1" s="7"/>
      <c r="BJ1" s="4" t="s">
        <v>19</v>
      </c>
      <c r="BK1" s="7" t="str">
        <f>$E1</f>
        <v>pnt</v>
      </c>
      <c r="BL1" s="5" t="s">
        <v>19</v>
      </c>
      <c r="BM1" s="4" t="s">
        <v>3</v>
      </c>
      <c r="BN1" t="s">
        <v>11</v>
      </c>
      <c r="BO1" t="s">
        <v>12</v>
      </c>
      <c r="BP1" t="s">
        <v>13</v>
      </c>
      <c r="BQ1" s="4"/>
      <c r="BR1" s="7"/>
      <c r="BS1" s="4" t="s">
        <v>20</v>
      </c>
      <c r="BT1" s="7" t="str">
        <f>$E1</f>
        <v>pnt</v>
      </c>
      <c r="BU1" s="5" t="s">
        <v>20</v>
      </c>
      <c r="BV1" s="4" t="s">
        <v>3</v>
      </c>
      <c r="BW1" t="s">
        <v>11</v>
      </c>
      <c r="BX1" t="s">
        <v>12</v>
      </c>
      <c r="BY1" t="s">
        <v>13</v>
      </c>
      <c r="BZ1" s="4"/>
      <c r="CA1" s="7"/>
      <c r="CB1" s="4" t="s">
        <v>21</v>
      </c>
      <c r="CC1" s="7" t="str">
        <f>$E1</f>
        <v>pnt</v>
      </c>
      <c r="CD1" s="5" t="s">
        <v>21</v>
      </c>
      <c r="CE1" s="4" t="s">
        <v>3</v>
      </c>
      <c r="CF1" t="s">
        <v>11</v>
      </c>
      <c r="CG1" t="s">
        <v>12</v>
      </c>
      <c r="CH1" t="s">
        <v>13</v>
      </c>
      <c r="CI1" s="4"/>
      <c r="CJ1" s="7"/>
      <c r="CK1" s="4" t="s">
        <v>22</v>
      </c>
      <c r="CL1" s="7" t="str">
        <f>$E1</f>
        <v>pnt</v>
      </c>
      <c r="CM1" s="5" t="s">
        <v>22</v>
      </c>
      <c r="CN1" s="4" t="s">
        <v>3</v>
      </c>
      <c r="CO1" t="s">
        <v>11</v>
      </c>
      <c r="CP1" t="s">
        <v>12</v>
      </c>
      <c r="CQ1" t="s">
        <v>13</v>
      </c>
      <c r="CR1" s="4"/>
      <c r="CS1" s="7"/>
      <c r="CT1" s="4" t="s">
        <v>26</v>
      </c>
      <c r="CU1" s="7" t="str">
        <f>$E1</f>
        <v>pnt</v>
      </c>
      <c r="CV1" s="5" t="s">
        <v>26</v>
      </c>
      <c r="CW1" s="4" t="s">
        <v>3</v>
      </c>
      <c r="CX1" t="s">
        <v>11</v>
      </c>
      <c r="CY1" t="s">
        <v>12</v>
      </c>
      <c r="CZ1" t="s">
        <v>13</v>
      </c>
      <c r="DA1" s="4"/>
      <c r="DB1" s="7"/>
      <c r="DC1" s="4" t="s">
        <v>27</v>
      </c>
      <c r="DD1" s="7" t="str">
        <f>$E1</f>
        <v>pnt</v>
      </c>
      <c r="DE1" s="5" t="s">
        <v>27</v>
      </c>
      <c r="DF1" s="4" t="s">
        <v>3</v>
      </c>
      <c r="DG1" t="s">
        <v>11</v>
      </c>
      <c r="DH1" t="s">
        <v>12</v>
      </c>
      <c r="DI1" t="s">
        <v>13</v>
      </c>
      <c r="DJ1" s="4"/>
      <c r="DK1" s="7"/>
      <c r="DL1" s="4" t="s">
        <v>24</v>
      </c>
      <c r="DM1" s="7" t="str">
        <f>$E1</f>
        <v>pnt</v>
      </c>
      <c r="DN1" s="5" t="s">
        <v>24</v>
      </c>
      <c r="DO1" s="4" t="s">
        <v>3</v>
      </c>
      <c r="DP1" t="s">
        <v>11</v>
      </c>
      <c r="DQ1" t="s">
        <v>12</v>
      </c>
      <c r="DR1" t="s">
        <v>13</v>
      </c>
      <c r="DS1" s="4"/>
      <c r="DT1" s="7"/>
      <c r="DU1" s="4" t="s">
        <v>25</v>
      </c>
      <c r="DV1" s="7" t="str">
        <f>$E1</f>
        <v>pnt</v>
      </c>
      <c r="DW1" s="5" t="s">
        <v>25</v>
      </c>
      <c r="DX1" s="4" t="s">
        <v>3</v>
      </c>
      <c r="DY1" t="s">
        <v>11</v>
      </c>
      <c r="DZ1" t="s">
        <v>12</v>
      </c>
      <c r="EA1" t="s">
        <v>13</v>
      </c>
      <c r="EB1"/>
      <c r="EC1" t="s">
        <v>0</v>
      </c>
      <c r="ED1" t="s">
        <v>1</v>
      </c>
      <c r="EE1" t="s">
        <v>2</v>
      </c>
      <c r="EF1" t="s">
        <v>5</v>
      </c>
      <c r="EG1" t="s">
        <v>6</v>
      </c>
      <c r="EH1" t="s">
        <v>7</v>
      </c>
    </row>
    <row r="2" spans="1:139" ht="12.75" thickBot="1">
      <c r="E2" s="7" t="s">
        <v>10</v>
      </c>
      <c r="G2" s="8"/>
      <c r="H2" s="2"/>
      <c r="I2" s="8"/>
      <c r="J2" s="6" t="s">
        <v>9</v>
      </c>
      <c r="K2" s="2"/>
      <c r="L2"/>
      <c r="M2"/>
      <c r="N2"/>
      <c r="P2" s="8"/>
      <c r="Q2" s="2"/>
      <c r="R2" s="8"/>
      <c r="S2" s="6" t="s">
        <v>9</v>
      </c>
      <c r="T2" s="2"/>
      <c r="U2"/>
      <c r="V2"/>
      <c r="W2"/>
      <c r="Y2" s="8"/>
      <c r="Z2" s="2"/>
      <c r="AA2" s="8"/>
      <c r="AB2" s="6" t="s">
        <v>9</v>
      </c>
      <c r="AC2" s="2"/>
      <c r="AD2"/>
      <c r="AE2"/>
      <c r="AF2"/>
      <c r="AK2" s="6" t="s">
        <v>9</v>
      </c>
      <c r="AQ2" s="8"/>
      <c r="AS2" s="8"/>
      <c r="AT2" s="6" t="s">
        <v>9</v>
      </c>
      <c r="AV2"/>
      <c r="AW2"/>
      <c r="AX2"/>
      <c r="AZ2" s="8"/>
      <c r="BB2" s="8"/>
      <c r="BC2" s="6" t="s">
        <v>9</v>
      </c>
      <c r="BE2"/>
      <c r="BF2"/>
      <c r="BG2"/>
      <c r="BI2" s="8"/>
      <c r="BK2" s="8"/>
      <c r="BL2" s="6" t="s">
        <v>9</v>
      </c>
      <c r="BN2"/>
      <c r="BO2"/>
      <c r="BP2"/>
      <c r="BR2" s="8"/>
      <c r="BT2" s="8"/>
      <c r="BU2" s="6" t="s">
        <v>9</v>
      </c>
      <c r="BW2"/>
      <c r="BX2"/>
      <c r="BY2"/>
      <c r="CA2" s="8"/>
      <c r="CC2" s="8"/>
      <c r="CD2" s="6" t="s">
        <v>9</v>
      </c>
      <c r="CF2"/>
      <c r="CG2"/>
      <c r="CH2"/>
      <c r="CJ2" s="8"/>
      <c r="CL2" s="8"/>
      <c r="CM2" s="6" t="s">
        <v>9</v>
      </c>
      <c r="CO2"/>
      <c r="CP2"/>
      <c r="CQ2"/>
      <c r="CS2" s="8"/>
      <c r="CU2" s="8"/>
      <c r="CV2" s="6" t="s">
        <v>9</v>
      </c>
      <c r="CX2"/>
      <c r="CY2"/>
      <c r="CZ2"/>
      <c r="DB2" s="8"/>
      <c r="DD2" s="8"/>
      <c r="DE2" s="6" t="s">
        <v>9</v>
      </c>
      <c r="DG2"/>
      <c r="DH2"/>
      <c r="DI2"/>
      <c r="DK2" s="8"/>
      <c r="DM2" s="8"/>
      <c r="DN2" s="6" t="s">
        <v>9</v>
      </c>
      <c r="DP2"/>
      <c r="DQ2"/>
      <c r="DR2"/>
      <c r="DT2" s="8"/>
      <c r="DV2" s="8"/>
      <c r="DW2" s="6" t="s">
        <v>9</v>
      </c>
      <c r="DY2"/>
      <c r="DZ2"/>
      <c r="EA2"/>
      <c r="EB2"/>
    </row>
    <row r="3" spans="1:139">
      <c r="A3" s="1" t="str">
        <f>vocabulaire!B14</f>
        <v>sh hrd</v>
      </c>
      <c r="B3" s="12"/>
      <c r="C3" s="13">
        <v>18.93</v>
      </c>
      <c r="D3" s="2">
        <f>C3</f>
        <v>18.93</v>
      </c>
      <c r="E3" s="18">
        <f>EF3</f>
        <v>397</v>
      </c>
      <c r="G3" s="8"/>
      <c r="H3" s="2">
        <f>K3</f>
        <v>18.650000000000002</v>
      </c>
      <c r="I3" s="18">
        <f>L3</f>
        <v>424</v>
      </c>
      <c r="J3" s="6">
        <f>Gradings!C28</f>
        <v>0.98519999999999996</v>
      </c>
      <c r="K3" s="2">
        <f>CEILING((J3*$D3),0.01)</f>
        <v>18.650000000000002</v>
      </c>
      <c r="L3">
        <f>FLOOR(($EC3*POWER(($ED3-K3),$EE3)),1)</f>
        <v>424</v>
      </c>
      <c r="M3"/>
      <c r="N3"/>
      <c r="P3" s="8"/>
      <c r="Q3" s="2">
        <f>T3</f>
        <v>22.41</v>
      </c>
      <c r="R3" s="18">
        <f>U3</f>
        <v>133</v>
      </c>
      <c r="S3" s="6">
        <f>Gradings!D28</f>
        <v>1.1834</v>
      </c>
      <c r="T3" s="2">
        <f>CEILING((S3*$D3),0.01)</f>
        <v>22.41</v>
      </c>
      <c r="U3">
        <f>FLOOR(($EC3*POWER(($ED3-T3),$EE3)),1)</f>
        <v>133</v>
      </c>
      <c r="V3"/>
      <c r="W3"/>
      <c r="Y3" s="8"/>
      <c r="Z3" s="2">
        <f>AC3</f>
        <v>20.67</v>
      </c>
      <c r="AA3" s="18">
        <f>AD3</f>
        <v>249</v>
      </c>
      <c r="AB3" s="6">
        <f>Gradings!E28</f>
        <v>1.0913999999999999</v>
      </c>
      <c r="AC3" s="2">
        <f>CEILING((AB3*$D3),0.01)</f>
        <v>20.67</v>
      </c>
      <c r="AD3">
        <f>FLOOR(($EC3*POWER(($ED3-AC3),$EE3)),1)</f>
        <v>249</v>
      </c>
      <c r="AE3"/>
      <c r="AF3"/>
      <c r="AI3" s="2">
        <f>AL3</f>
        <v>20.76</v>
      </c>
      <c r="AJ3" s="18">
        <f>AM3</f>
        <v>242</v>
      </c>
      <c r="AK3" s="6">
        <f>Gradings!F28</f>
        <v>1.0964</v>
      </c>
      <c r="AL3" s="2">
        <f>CEILING((AK3*$D3),0.01)</f>
        <v>20.76</v>
      </c>
      <c r="AM3">
        <f>FLOOR(($EC3*POWER(($ED3-AL3),$EE3)),1)</f>
        <v>242</v>
      </c>
      <c r="AQ3" s="8"/>
      <c r="AR3" s="2">
        <f>AU3</f>
        <v>19.02</v>
      </c>
      <c r="AS3" s="18">
        <f>AV3</f>
        <v>388</v>
      </c>
      <c r="AT3" s="6">
        <f>Gradings!G28</f>
        <v>1.0044</v>
      </c>
      <c r="AU3" s="2">
        <f>CEILING((AT3*$D3),0.01)</f>
        <v>19.02</v>
      </c>
      <c r="AV3">
        <f>FLOOR(($EC3*POWER(($ED3-AU3),$EE3)),1)</f>
        <v>388</v>
      </c>
      <c r="AW3"/>
      <c r="AX3"/>
      <c r="AZ3" s="8"/>
      <c r="BA3" s="2">
        <f>BD3</f>
        <v>18.79</v>
      </c>
      <c r="BB3" s="18">
        <f>BE3</f>
        <v>410</v>
      </c>
      <c r="BC3" s="6">
        <f>Gradings!H28</f>
        <v>0.99239999999999995</v>
      </c>
      <c r="BD3" s="2">
        <f>CEILING((BC3*$D3),0.01)</f>
        <v>18.79</v>
      </c>
      <c r="BE3">
        <f>FLOOR(($EC3*POWER(($ED3-BD3),$EE3)),1)</f>
        <v>410</v>
      </c>
      <c r="BF3"/>
      <c r="BG3"/>
      <c r="BI3" s="8"/>
      <c r="BJ3" s="2">
        <f>BM3</f>
        <v>17.05</v>
      </c>
      <c r="BK3" s="18">
        <f>BN3</f>
        <v>591</v>
      </c>
      <c r="BL3" s="6">
        <f>Gradings!I28</f>
        <v>0.90039999999999998</v>
      </c>
      <c r="BM3" s="2">
        <f>CEILING((BL3*$D3),0.01)</f>
        <v>17.05</v>
      </c>
      <c r="BN3">
        <f>FLOOR(($EC3*POWER(($ED3-BM3),$EE3)),1)</f>
        <v>591</v>
      </c>
      <c r="BO3"/>
      <c r="BP3"/>
      <c r="BR3" s="8"/>
      <c r="BS3" s="2">
        <f>BV3</f>
        <v>15.31</v>
      </c>
      <c r="BT3" s="18">
        <f>BW3</f>
        <v>801</v>
      </c>
      <c r="BU3" s="6">
        <f>Gradings!J28</f>
        <v>0.80840000000000001</v>
      </c>
      <c r="BV3" s="2">
        <f>CEILING((BU3*$D3),0.01)</f>
        <v>15.31</v>
      </c>
      <c r="BW3">
        <f>FLOOR(($EC3*POWER(($ED3-BV3),$EE3)),1)</f>
        <v>801</v>
      </c>
      <c r="BX3"/>
      <c r="BY3"/>
      <c r="CA3" s="8"/>
      <c r="CB3" s="2">
        <f>CE3</f>
        <v>13.47</v>
      </c>
      <c r="CC3" s="18">
        <f>CF3</f>
        <v>1055</v>
      </c>
      <c r="CD3" s="6">
        <f>Gradings!K28</f>
        <v>0.71140000000000003</v>
      </c>
      <c r="CE3" s="2">
        <f>CEILING((CD3*$D3),0.01)</f>
        <v>13.47</v>
      </c>
      <c r="CF3">
        <f>FLOOR(($EC3*POWER(($ED3-CE3),$EE3)),1)</f>
        <v>1055</v>
      </c>
      <c r="CG3"/>
      <c r="CH3"/>
      <c r="CJ3" s="8"/>
      <c r="CK3" s="2">
        <f>CN3</f>
        <v>11.26</v>
      </c>
      <c r="CL3" s="18">
        <f>CO3</f>
        <v>1400</v>
      </c>
      <c r="CM3" s="6">
        <f>Gradings!L28</f>
        <v>0.59460000000000002</v>
      </c>
      <c r="CN3" s="2">
        <f>CEILING((CM3*$D3),0.01)</f>
        <v>11.26</v>
      </c>
      <c r="CO3">
        <f>FLOOR(($EC3*POWER(($ED3-CN3),$EE3)),1)</f>
        <v>1400</v>
      </c>
      <c r="CP3"/>
      <c r="CQ3"/>
      <c r="CS3" s="8"/>
      <c r="CT3" s="2">
        <f>CW3</f>
        <v>8.32</v>
      </c>
      <c r="CU3" s="18">
        <f>CX3</f>
        <v>1928</v>
      </c>
      <c r="CV3" s="6">
        <f>Gradings!M28</f>
        <v>0.43909999999999999</v>
      </c>
      <c r="CW3" s="2">
        <f>CEILING((CV3*$D3),0.01)</f>
        <v>8.32</v>
      </c>
      <c r="CX3">
        <f>FLOOR(($EC3*POWER(($ED3-CW3),$EE3)),1)</f>
        <v>1928</v>
      </c>
      <c r="CY3"/>
      <c r="CZ3"/>
      <c r="DB3" s="8"/>
      <c r="DC3" s="2">
        <f>DF3</f>
        <v>4.1900000000000004</v>
      </c>
      <c r="DD3" s="18">
        <f>DG3</f>
        <v>2797</v>
      </c>
      <c r="DE3" s="6">
        <f>Gradings!N28</f>
        <v>0.22090000000000001</v>
      </c>
      <c r="DF3" s="2">
        <f>CEILING((DE3*$D3),0.01)</f>
        <v>4.1900000000000004</v>
      </c>
      <c r="DG3">
        <f>FLOOR(($EC3*POWER(($ED3-DF3),$EE3)),1)</f>
        <v>2797</v>
      </c>
      <c r="DH3"/>
      <c r="DI3"/>
      <c r="DK3" s="8"/>
      <c r="DL3" s="2">
        <f>DO3</f>
        <v>3.42</v>
      </c>
      <c r="DM3" s="18">
        <f>DP3</f>
        <v>2976</v>
      </c>
      <c r="DN3" s="6">
        <f>Gradings!O28</f>
        <v>0.18029999999999999</v>
      </c>
      <c r="DO3" s="2">
        <f>CEILING((DN3*$D3),0.01)</f>
        <v>3.42</v>
      </c>
      <c r="DP3">
        <f>FLOOR(($EC3*POWER(($ED3-DO3),$EE3)),1)</f>
        <v>2976</v>
      </c>
      <c r="DQ3"/>
      <c r="DR3"/>
      <c r="DT3" s="8"/>
      <c r="DU3" s="2">
        <f>DX3</f>
        <v>2.4900000000000002</v>
      </c>
      <c r="DV3" s="18">
        <f>DY3</f>
        <v>3197</v>
      </c>
      <c r="DW3" s="6">
        <f>Gradings!P28</f>
        <v>0.13120000000000001</v>
      </c>
      <c r="DX3" s="2">
        <f>CEILING((DW3*$D3),0.01)</f>
        <v>2.4900000000000002</v>
      </c>
      <c r="DY3">
        <f>FLOOR(($EC3*POWER(($ED3-DX3),$EE3)),1)</f>
        <v>3197</v>
      </c>
      <c r="DZ3"/>
      <c r="EA3"/>
      <c r="EB3"/>
      <c r="EC3">
        <v>9.2307600000000001</v>
      </c>
      <c r="ED3">
        <v>26.7</v>
      </c>
      <c r="EE3">
        <v>1.835</v>
      </c>
      <c r="EF3">
        <f>FLOOR((EC3*POWER((ED3-D3),EE3)),1)</f>
        <v>397</v>
      </c>
      <c r="EI3" t="str">
        <f>A3</f>
        <v>sh hrd</v>
      </c>
    </row>
    <row r="4" spans="1:139">
      <c r="A4" s="1" t="str">
        <f>vocabulaire!B18</f>
        <v>hoog</v>
      </c>
      <c r="B4" s="14"/>
      <c r="C4" s="15">
        <v>1.55</v>
      </c>
      <c r="E4" s="18">
        <f>EG4</f>
        <v>678</v>
      </c>
      <c r="G4" s="8"/>
      <c r="H4" s="2">
        <f>FLOOR((J4*$C4),0.01)</f>
        <v>1.62</v>
      </c>
      <c r="I4" s="18">
        <f>M4</f>
        <v>759</v>
      </c>
      <c r="J4" s="6">
        <f>Gradings!C29</f>
        <v>1.0511999999999999</v>
      </c>
      <c r="K4" s="2"/>
      <c r="L4"/>
      <c r="M4">
        <f>FLOOR(($EC4*POWER((H4*100-$ED4),$EE4)),1)</f>
        <v>759</v>
      </c>
      <c r="N4"/>
      <c r="P4" s="8"/>
      <c r="Q4" s="2">
        <f>FLOOR((S4*$C4),0.01)</f>
        <v>1.71</v>
      </c>
      <c r="R4" s="18">
        <f>V4</f>
        <v>867</v>
      </c>
      <c r="S4" s="6">
        <f>Gradings!D29</f>
        <v>1.1035999999999999</v>
      </c>
      <c r="T4" s="2"/>
      <c r="U4"/>
      <c r="V4">
        <f>FLOOR(($EC4*POWER((Q4*100-$ED4),$EE4)),1)</f>
        <v>867</v>
      </c>
      <c r="W4"/>
      <c r="Y4" s="8"/>
      <c r="Z4" s="2">
        <f>FLOOR((AB4*$C4),0.01)</f>
        <v>1.8</v>
      </c>
      <c r="AA4" s="18">
        <f>AE4</f>
        <v>978</v>
      </c>
      <c r="AB4" s="6">
        <f>Gradings!E29</f>
        <v>1.1614</v>
      </c>
      <c r="AC4" s="2"/>
      <c r="AD4"/>
      <c r="AE4">
        <f>FLOOR(($EC4*POWER((Z4*100-$ED4),$EE4)),1)</f>
        <v>978</v>
      </c>
      <c r="AF4"/>
      <c r="AI4" s="2">
        <f>FLOOR((AK4*$C4),0.01)</f>
        <v>1.8900000000000001</v>
      </c>
      <c r="AJ4" s="18">
        <f>AN4</f>
        <v>1093</v>
      </c>
      <c r="AK4" s="6">
        <f>Gradings!F29</f>
        <v>1.2256</v>
      </c>
      <c r="AN4">
        <f>FLOOR(($EC4*POWER((AI4*100-$ED4),$EE4)),1)</f>
        <v>1093</v>
      </c>
      <c r="AQ4" s="8"/>
      <c r="AR4" s="2">
        <f>FLOOR((AT4*$C4),0.01)</f>
        <v>2.0100000000000002</v>
      </c>
      <c r="AS4" s="18">
        <f>AW4</f>
        <v>1251</v>
      </c>
      <c r="AT4" s="6">
        <f>Gradings!G29</f>
        <v>1.2972999999999999</v>
      </c>
      <c r="AV4"/>
      <c r="AW4">
        <f>FLOOR(($EC4*POWER((AR4*100-$ED4),$EE4)),1)</f>
        <v>1251</v>
      </c>
      <c r="AX4"/>
      <c r="AZ4" s="8"/>
      <c r="BA4" s="2">
        <f>FLOOR((BC4*$C4),0.01)</f>
        <v>2.13</v>
      </c>
      <c r="BB4" s="18">
        <f>BF4</f>
        <v>1414</v>
      </c>
      <c r="BC4" s="6">
        <f>Gradings!H29</f>
        <v>1.3778999999999999</v>
      </c>
      <c r="BE4"/>
      <c r="BF4">
        <f>FLOOR(($EC4*POWER((BA4*100-$ED4),$EE4)),1)</f>
        <v>1414</v>
      </c>
      <c r="BG4"/>
      <c r="BI4" s="8"/>
      <c r="BJ4" s="2">
        <f>FLOOR((BL4*$C4),0.01)</f>
        <v>2.27</v>
      </c>
      <c r="BK4" s="18">
        <f>BO4</f>
        <v>1611</v>
      </c>
      <c r="BL4" s="6">
        <f>Gradings!I29</f>
        <v>1.4708000000000001</v>
      </c>
      <c r="BN4"/>
      <c r="BO4">
        <f>FLOOR(($EC4*POWER((BJ4*100-$ED4),$EE4)),1)</f>
        <v>1611</v>
      </c>
      <c r="BP4"/>
      <c r="BR4" s="8"/>
      <c r="BS4" s="2">
        <f>FLOOR((BU4*$C4),0.01)</f>
        <v>2.44</v>
      </c>
      <c r="BT4" s="18">
        <f>BX4</f>
        <v>1858</v>
      </c>
      <c r="BU4" s="6">
        <f>Gradings!J29</f>
        <v>1.5794999999999999</v>
      </c>
      <c r="BW4"/>
      <c r="BX4">
        <f>FLOOR(($EC4*POWER((BS4*100-$ED4),$EE4)),1)</f>
        <v>1858</v>
      </c>
      <c r="BY4"/>
      <c r="CA4" s="8"/>
      <c r="CB4" s="2">
        <f>FLOOR((CD4*$C4),0.01)</f>
        <v>2.64</v>
      </c>
      <c r="CC4" s="18">
        <f>CG4</f>
        <v>2161</v>
      </c>
      <c r="CD4" s="6">
        <f>Gradings!K29</f>
        <v>1.7094</v>
      </c>
      <c r="CF4"/>
      <c r="CG4">
        <f>FLOOR(($EC4*POWER((CB4*100-$ED4),$EE4)),1)</f>
        <v>2161</v>
      </c>
      <c r="CH4"/>
      <c r="CJ4" s="8"/>
      <c r="CK4" s="2">
        <f>FLOOR((CM4*$C4),0.01)</f>
        <v>2.89</v>
      </c>
      <c r="CL4" s="18">
        <f>CP4</f>
        <v>2555</v>
      </c>
      <c r="CM4" s="6">
        <f>Gradings!L29</f>
        <v>1.8681000000000001</v>
      </c>
      <c r="CO4"/>
      <c r="CP4">
        <f>FLOOR(($EC4*POWER((CK4*100-$ED4),$EE4)),1)</f>
        <v>2555</v>
      </c>
      <c r="CQ4"/>
      <c r="CS4" s="8"/>
      <c r="CT4" s="2">
        <f>FLOOR((CV4*$C4),0.01)</f>
        <v>3.2</v>
      </c>
      <c r="CU4" s="18">
        <f>CY4</f>
        <v>3066</v>
      </c>
      <c r="CV4" s="6">
        <f>Gradings!M29</f>
        <v>2.0672999999999999</v>
      </c>
      <c r="CX4"/>
      <c r="CY4">
        <f>FLOOR(($EC4*POWER((CT4*100-$ED4),$EE4)),1)</f>
        <v>3066</v>
      </c>
      <c r="CZ4"/>
      <c r="DB4" s="8"/>
      <c r="DC4" s="2">
        <f>FLOOR((DE4*$C4),0.01)</f>
        <v>3.6</v>
      </c>
      <c r="DD4" s="18">
        <f>DH4</f>
        <v>3759</v>
      </c>
      <c r="DE4" s="6">
        <f>Gradings!N29</f>
        <v>2.3260999999999998</v>
      </c>
      <c r="DG4"/>
      <c r="DH4">
        <f>FLOOR(($EC4*POWER((DC4*100-$ED4),$EE4)),1)</f>
        <v>3759</v>
      </c>
      <c r="DI4"/>
      <c r="DK4" s="8"/>
      <c r="DL4" s="2">
        <f>FLOOR((DN4*$C4),0.01)</f>
        <v>4.1399999999999997</v>
      </c>
      <c r="DM4" s="18">
        <f>DQ4</f>
        <v>4750</v>
      </c>
      <c r="DN4" s="6">
        <f>Gradings!O29</f>
        <v>2.6766000000000001</v>
      </c>
      <c r="DP4"/>
      <c r="DQ4">
        <f>FLOOR(($EC4*POWER((DL4*100-$ED4),$EE4)),1)</f>
        <v>4750</v>
      </c>
      <c r="DR4"/>
      <c r="DT4" s="8"/>
      <c r="DU4" s="2">
        <f>FLOOR((DW4*$C4),0.01)</f>
        <v>4.96</v>
      </c>
      <c r="DV4" s="18">
        <f>DZ4</f>
        <v>6361</v>
      </c>
      <c r="DW4" s="6">
        <f>Gradings!P29</f>
        <v>3.2</v>
      </c>
      <c r="DY4"/>
      <c r="DZ4">
        <f>FLOOR(($EC4*POWER((DU4*100-$ED4),$EE4)),1)</f>
        <v>6361</v>
      </c>
      <c r="EA4"/>
      <c r="EB4"/>
      <c r="EC4">
        <v>1.8452299999999999</v>
      </c>
      <c r="ED4">
        <v>75</v>
      </c>
      <c r="EE4">
        <v>1.3480000000000001</v>
      </c>
      <c r="EG4">
        <f>FLOOR((EC4*POWER((C4*100-ED4),EE4)),1)</f>
        <v>678</v>
      </c>
      <c r="EI4" t="str">
        <f>A4</f>
        <v>hoog</v>
      </c>
    </row>
    <row r="5" spans="1:139">
      <c r="A5" s="1" t="str">
        <f>vocabulaire!B22</f>
        <v>kogel</v>
      </c>
      <c r="B5" s="14"/>
      <c r="C5" s="15">
        <v>8.2200000000000006</v>
      </c>
      <c r="E5" s="18">
        <f>EH5</f>
        <v>414</v>
      </c>
      <c r="G5" s="8"/>
      <c r="H5" s="2">
        <f>FLOOR((J5*$C5),0.01)</f>
        <v>8.52</v>
      </c>
      <c r="I5" s="18">
        <f>N5</f>
        <v>433</v>
      </c>
      <c r="J5" s="6">
        <f>Gradings!C30</f>
        <v>1.0367999999999999</v>
      </c>
      <c r="K5" s="2"/>
      <c r="L5"/>
      <c r="M5"/>
      <c r="N5">
        <f>FLOOR(($EC5*POWER((H5-$ED5),$EE5)),1)</f>
        <v>433</v>
      </c>
      <c r="P5" s="8"/>
      <c r="Q5" s="2">
        <f>FLOOR((S5*$C5),0.01)</f>
        <v>9.120000000000001</v>
      </c>
      <c r="R5" s="18">
        <f>W5</f>
        <v>472</v>
      </c>
      <c r="S5" s="6">
        <f>Gradings!D30</f>
        <v>1.1100000000000001</v>
      </c>
      <c r="T5" s="2"/>
      <c r="U5"/>
      <c r="V5"/>
      <c r="W5">
        <f>FLOOR(($EC5*POWER((Q5-$ED5),$EE5)),1)</f>
        <v>472</v>
      </c>
      <c r="Y5" s="8"/>
      <c r="Z5" s="2">
        <f>FLOOR((AB5*$C5),0.01)</f>
        <v>9.81</v>
      </c>
      <c r="AA5" s="18">
        <f>AF5</f>
        <v>517</v>
      </c>
      <c r="AB5" s="6">
        <f>Gradings!E30</f>
        <v>1.1942999999999999</v>
      </c>
      <c r="AC5" s="2"/>
      <c r="AD5"/>
      <c r="AE5"/>
      <c r="AF5">
        <f>FLOOR(($EC5*POWER((Z5-$ED5),$EE5)),1)</f>
        <v>517</v>
      </c>
      <c r="AI5" s="2">
        <f>FLOOR((AK5*$C5),0.01)</f>
        <v>10.36</v>
      </c>
      <c r="AJ5" s="18">
        <f>AO5</f>
        <v>553</v>
      </c>
      <c r="AK5" s="6">
        <f>Gradings!F30</f>
        <v>1.2606999999999999</v>
      </c>
      <c r="AO5">
        <f>FLOOR(($EC5*POWER((AI5-$ED5),$EE5)),1)</f>
        <v>553</v>
      </c>
      <c r="AQ5" s="8"/>
      <c r="AR5" s="2">
        <f>FLOOR((AT5*$C5),0.01)</f>
        <v>11.26</v>
      </c>
      <c r="AS5" s="18">
        <f>AX5</f>
        <v>612</v>
      </c>
      <c r="AT5" s="6">
        <f>Gradings!G30</f>
        <v>1.3706</v>
      </c>
      <c r="AV5"/>
      <c r="AW5"/>
      <c r="AX5">
        <f>FLOOR(($EC5*POWER((AR5-$ED5),$EE5)),1)</f>
        <v>612</v>
      </c>
      <c r="AZ5" s="8"/>
      <c r="BA5" s="2">
        <f>FLOOR((BC5*$C5),0.01)</f>
        <v>12.34</v>
      </c>
      <c r="BB5" s="18">
        <f>BG5</f>
        <v>684</v>
      </c>
      <c r="BC5" s="6">
        <f>Gradings!H30</f>
        <v>1.5015000000000001</v>
      </c>
      <c r="BE5"/>
      <c r="BF5"/>
      <c r="BG5">
        <f>FLOOR(($EC5*POWER((BA5-$ED5),$EE5)),1)</f>
        <v>684</v>
      </c>
      <c r="BI5" s="8"/>
      <c r="BJ5" s="2">
        <f>FLOOR((BL5*$C5),0.01)</f>
        <v>13.64</v>
      </c>
      <c r="BK5" s="18">
        <f>BP5</f>
        <v>770</v>
      </c>
      <c r="BL5" s="6">
        <f>Gradings!I30</f>
        <v>1.66</v>
      </c>
      <c r="BN5"/>
      <c r="BO5"/>
      <c r="BP5">
        <f>FLOOR(($EC5*POWER((BJ5-$ED5),$EE5)),1)</f>
        <v>770</v>
      </c>
      <c r="BR5" s="8"/>
      <c r="BS5" s="2">
        <f>FLOOR((BU5*$C5),0.01)</f>
        <v>15.25</v>
      </c>
      <c r="BT5" s="18">
        <f>BY5</f>
        <v>878</v>
      </c>
      <c r="BU5" s="6">
        <f>Gradings!J30</f>
        <v>1.8559000000000001</v>
      </c>
      <c r="BW5"/>
      <c r="BX5"/>
      <c r="BY5">
        <f>FLOOR(($EC5*POWER((BS5-$ED5),$EE5)),1)</f>
        <v>878</v>
      </c>
      <c r="CA5" s="8"/>
      <c r="CB5" s="2">
        <f>FLOOR((CD5*$C5),0.01)</f>
        <v>15.06</v>
      </c>
      <c r="CC5" s="18">
        <f>CH5</f>
        <v>865</v>
      </c>
      <c r="CD5" s="6">
        <f>Gradings!K30</f>
        <v>1.8324</v>
      </c>
      <c r="CF5"/>
      <c r="CG5"/>
      <c r="CH5">
        <f>FLOOR(($EC5*POWER((CB5-$ED5),$EE5)),1)</f>
        <v>865</v>
      </c>
      <c r="CJ5" s="8"/>
      <c r="CK5" s="2">
        <f>FLOOR((CM5*$C5),0.01)</f>
        <v>17.04</v>
      </c>
      <c r="CL5" s="18">
        <f>CQ5</f>
        <v>998</v>
      </c>
      <c r="CM5" s="6">
        <f>Gradings!L30</f>
        <v>2.0741999999999998</v>
      </c>
      <c r="CO5"/>
      <c r="CP5"/>
      <c r="CQ5">
        <f>FLOOR(($EC5*POWER((CK5-$ED5),$EE5)),1)</f>
        <v>998</v>
      </c>
      <c r="CS5" s="8"/>
      <c r="CT5" s="2">
        <f>FLOOR((CV5*$C5),0.01)</f>
        <v>19.64</v>
      </c>
      <c r="CU5" s="18">
        <f>CZ5</f>
        <v>1174</v>
      </c>
      <c r="CV5" s="6">
        <f>Gradings!M30</f>
        <v>2.3894000000000002</v>
      </c>
      <c r="CX5"/>
      <c r="CY5"/>
      <c r="CZ5">
        <f>FLOOR(($EC5*POWER((CT5-$ED5),$EE5)),1)</f>
        <v>1174</v>
      </c>
      <c r="DB5" s="8"/>
      <c r="DC5" s="2">
        <f>FLOOR((DE5*$C5),0.01)</f>
        <v>23.16</v>
      </c>
      <c r="DD5" s="18">
        <f>DI5</f>
        <v>1415</v>
      </c>
      <c r="DE5" s="6">
        <f>Gradings!N30</f>
        <v>2.8176000000000001</v>
      </c>
      <c r="DG5"/>
      <c r="DH5"/>
      <c r="DI5">
        <f>FLOOR(($EC5*POWER((DC5-$ED5),$EE5)),1)</f>
        <v>1415</v>
      </c>
      <c r="DK5" s="8"/>
      <c r="DL5" s="2">
        <f>FLOOR((DN5*$C5),0.01)</f>
        <v>28.21</v>
      </c>
      <c r="DM5" s="18">
        <f>DR5</f>
        <v>1763</v>
      </c>
      <c r="DN5" s="6">
        <f>Gradings!O30</f>
        <v>3.4327999999999999</v>
      </c>
      <c r="DP5"/>
      <c r="DQ5"/>
      <c r="DR5">
        <f>FLOOR(($EC5*POWER((DL5-$ED5),$EE5)),1)</f>
        <v>1763</v>
      </c>
      <c r="DT5" s="8"/>
      <c r="DU5" s="2">
        <f>FLOOR((DW5*$C5),0.01)</f>
        <v>36.090000000000003</v>
      </c>
      <c r="DV5" s="18">
        <f>EA5</f>
        <v>2313</v>
      </c>
      <c r="DW5" s="6">
        <f>Gradings!P30</f>
        <v>4.3917000000000002</v>
      </c>
      <c r="DY5"/>
      <c r="DZ5"/>
      <c r="EA5">
        <f>FLOOR(($EC5*POWER((DU5-$ED5),$EE5)),1)</f>
        <v>2313</v>
      </c>
      <c r="EB5"/>
      <c r="EC5">
        <v>56.021099999999997</v>
      </c>
      <c r="ED5">
        <v>1.5</v>
      </c>
      <c r="EE5">
        <v>1.05</v>
      </c>
      <c r="EH5">
        <f>FLOOR((EC5*POWER((C5-ED5),EE5)),1)</f>
        <v>414</v>
      </c>
      <c r="EI5" t="str">
        <f>A5</f>
        <v>kogel</v>
      </c>
    </row>
    <row r="6" spans="1:139">
      <c r="A6" s="1" t="str">
        <f>vocabulaire!B20</f>
        <v>ver</v>
      </c>
      <c r="B6" s="14"/>
      <c r="C6" s="15">
        <v>4.3099999999999996</v>
      </c>
      <c r="E6" s="18">
        <f>EG6</f>
        <v>381</v>
      </c>
      <c r="G6" s="8"/>
      <c r="H6" s="2">
        <f>FLOOR((J6*$C6),0.01)</f>
        <v>4.5200000000000005</v>
      </c>
      <c r="I6" s="18">
        <f>M6</f>
        <v>433</v>
      </c>
      <c r="J6" s="6">
        <f>Gradings!C31</f>
        <v>1.05</v>
      </c>
      <c r="K6" s="2"/>
      <c r="L6"/>
      <c r="M6">
        <f>FLOOR(($EC6*POWER((H6*100-$ED6),$EE6)),1)</f>
        <v>433</v>
      </c>
      <c r="N6"/>
      <c r="P6" s="8"/>
      <c r="Q6" s="2">
        <f>FLOOR((S6*$C6),0.01)</f>
        <v>4.78</v>
      </c>
      <c r="R6" s="18">
        <f>V6</f>
        <v>500</v>
      </c>
      <c r="S6" s="6">
        <f>Gradings!D31</f>
        <v>1.1101000000000001</v>
      </c>
      <c r="T6" s="2"/>
      <c r="U6"/>
      <c r="V6">
        <f>FLOOR(($EC6*POWER((Q6*100-$ED6),$EE6)),1)</f>
        <v>500</v>
      </c>
      <c r="W6"/>
      <c r="Y6" s="8"/>
      <c r="Z6" s="2">
        <f>FLOOR((AB6*$C6),0.01)</f>
        <v>5.07</v>
      </c>
      <c r="AA6" s="18">
        <f>AE6</f>
        <v>578</v>
      </c>
      <c r="AB6" s="6">
        <f>Gradings!E31</f>
        <v>1.1776</v>
      </c>
      <c r="AC6" s="2"/>
      <c r="AD6"/>
      <c r="AE6">
        <f>FLOOR(($EC6*POWER((Z6*100-$ED6),$EE6)),1)</f>
        <v>578</v>
      </c>
      <c r="AF6"/>
      <c r="AI6" s="2">
        <f>FLOOR((AK6*$C6),0.01)</f>
        <v>5.4</v>
      </c>
      <c r="AJ6" s="18">
        <f>AN6</f>
        <v>671</v>
      </c>
      <c r="AK6" s="6">
        <f>Gradings!F31</f>
        <v>1.2538</v>
      </c>
      <c r="AN6">
        <f>FLOOR(($EC6*POWER((AI6*100-$ED6),$EE6)),1)</f>
        <v>671</v>
      </c>
      <c r="AQ6" s="8"/>
      <c r="AR6" s="2">
        <f>FLOOR((AT6*$C6),0.01)</f>
        <v>5.7700000000000005</v>
      </c>
      <c r="AS6" s="18">
        <f>AW6</f>
        <v>780</v>
      </c>
      <c r="AT6" s="6">
        <f>Gradings!G31</f>
        <v>1.3405</v>
      </c>
      <c r="AV6"/>
      <c r="AW6">
        <f>FLOOR(($EC6*POWER((AR6*100-$ED6),$EE6)),1)</f>
        <v>780</v>
      </c>
      <c r="AX6"/>
      <c r="AZ6" s="8"/>
      <c r="BA6" s="2">
        <f>FLOOR((BC6*$C6),0.01)</f>
        <v>6.2</v>
      </c>
      <c r="BB6" s="18">
        <f>BF6</f>
        <v>912</v>
      </c>
      <c r="BC6" s="6">
        <f>Gradings!H31</f>
        <v>1.44</v>
      </c>
      <c r="BE6"/>
      <c r="BF6">
        <f>FLOOR(($EC6*POWER((BA6*100-$ED6),$EE6)),1)</f>
        <v>912</v>
      </c>
      <c r="BG6"/>
      <c r="BI6" s="8"/>
      <c r="BJ6" s="2">
        <f>FLOOR((BL6*$C6),0.01)</f>
        <v>6.7</v>
      </c>
      <c r="BK6" s="18">
        <f>BO6</f>
        <v>1072</v>
      </c>
      <c r="BL6" s="6">
        <f>Gradings!I31</f>
        <v>1.5557000000000001</v>
      </c>
      <c r="BN6"/>
      <c r="BO6">
        <f>FLOOR(($EC6*POWER((BJ6*100-$ED6),$EE6)),1)</f>
        <v>1072</v>
      </c>
      <c r="BP6"/>
      <c r="BR6" s="8"/>
      <c r="BS6" s="2">
        <f>FLOOR((BU6*$C6),0.01)</f>
        <v>7.3</v>
      </c>
      <c r="BT6" s="18">
        <f>BX6</f>
        <v>1275</v>
      </c>
      <c r="BU6" s="6">
        <f>Gradings!J31</f>
        <v>1.6942999999999999</v>
      </c>
      <c r="BW6"/>
      <c r="BX6">
        <f>FLOOR(($EC6*POWER((BS6*100-$ED6),$EE6)),1)</f>
        <v>1275</v>
      </c>
      <c r="BY6"/>
      <c r="CA6" s="8"/>
      <c r="CB6" s="2">
        <f>FLOOR((CD6*$C6),0.01)</f>
        <v>8.0500000000000007</v>
      </c>
      <c r="CC6" s="18">
        <f>CG6</f>
        <v>1542</v>
      </c>
      <c r="CD6" s="6">
        <f>Gradings!K31</f>
        <v>1.8694999999999999</v>
      </c>
      <c r="CF6"/>
      <c r="CG6">
        <f>FLOOR(($EC6*POWER((CB6*100-$ED6),$EE6)),1)</f>
        <v>1542</v>
      </c>
      <c r="CH6"/>
      <c r="CJ6" s="8"/>
      <c r="CK6" s="2">
        <f>FLOOR((CM6*$C6),0.01)</f>
        <v>9.32</v>
      </c>
      <c r="CL6" s="18">
        <f>CP6</f>
        <v>2025</v>
      </c>
      <c r="CM6" s="6">
        <f>Gradings!L31</f>
        <v>2.1644999999999999</v>
      </c>
      <c r="CO6"/>
      <c r="CP6">
        <f>FLOOR(($EC6*POWER((CK6*100-$ED6),$EE6)),1)</f>
        <v>2025</v>
      </c>
      <c r="CQ6"/>
      <c r="CS6" s="8"/>
      <c r="CT6" s="2">
        <f>FLOOR((CV6*$C6),0.01)</f>
        <v>12.56</v>
      </c>
      <c r="CU6" s="18">
        <f>CY6</f>
        <v>3416</v>
      </c>
      <c r="CV6" s="6">
        <f>Gradings!M31</f>
        <v>2.9154</v>
      </c>
      <c r="CX6"/>
      <c r="CY6">
        <f>FLOOR(($EC6*POWER((CT6*100-$ED6),$EE6)),1)</f>
        <v>3416</v>
      </c>
      <c r="CZ6"/>
      <c r="DB6" s="8"/>
      <c r="DC6" s="2">
        <f>FLOOR((DE6*$C6),0.01)</f>
        <v>14.09</v>
      </c>
      <c r="DD6" s="18">
        <f>DH6</f>
        <v>4141</v>
      </c>
      <c r="DE6" s="6">
        <f>Gradings!N31</f>
        <v>3.2696000000000001</v>
      </c>
      <c r="DG6"/>
      <c r="DH6">
        <f>FLOOR(($EC6*POWER((DC6*100-$ED6),$EE6)),1)</f>
        <v>4141</v>
      </c>
      <c r="DI6"/>
      <c r="DK6" s="8"/>
      <c r="DL6" s="2">
        <f>FLOOR((DN6*$C6),0.01)</f>
        <v>19.059999999999999</v>
      </c>
      <c r="DM6" s="18">
        <f>DQ6</f>
        <v>6753</v>
      </c>
      <c r="DN6" s="6">
        <f>Gradings!O31</f>
        <v>4.4234999999999998</v>
      </c>
      <c r="DP6"/>
      <c r="DQ6">
        <f>FLOOR(($EC6*POWER((DL6*100-$ED6),$EE6)),1)</f>
        <v>6753</v>
      </c>
      <c r="DR6"/>
      <c r="DT6" s="8"/>
      <c r="DU6" s="2">
        <f>FLOOR((DW6*$C6),0.01)</f>
        <v>32.410000000000004</v>
      </c>
      <c r="DV6" s="18">
        <f>DZ6</f>
        <v>15312</v>
      </c>
      <c r="DW6" s="6">
        <f>Gradings!P31</f>
        <v>7.52</v>
      </c>
      <c r="DY6"/>
      <c r="DZ6">
        <f>FLOOR(($EC6*POWER((DU6*100-$ED6),$EE6)),1)</f>
        <v>15312</v>
      </c>
      <c r="EA6"/>
      <c r="EB6"/>
      <c r="EC6">
        <v>0.188807</v>
      </c>
      <c r="ED6">
        <v>210</v>
      </c>
      <c r="EE6">
        <v>1.41</v>
      </c>
      <c r="EG6">
        <f>FLOOR((EC6*POWER((C6*100-ED6),EE6)),1)</f>
        <v>381</v>
      </c>
      <c r="EI6" t="str">
        <f>A6</f>
        <v>ver</v>
      </c>
    </row>
    <row r="7" spans="1:139" ht="12.75" thickBot="1">
      <c r="A7" s="1" t="str">
        <f>vocabulaire!B7</f>
        <v>800 m</v>
      </c>
      <c r="B7" s="16">
        <v>2</v>
      </c>
      <c r="C7" s="17">
        <v>54.43</v>
      </c>
      <c r="D7" s="2">
        <f>60*B7+C7</f>
        <v>174.43</v>
      </c>
      <c r="E7" s="18">
        <f>EF7</f>
        <v>419</v>
      </c>
      <c r="G7" s="8">
        <f>FLOOR((K7/60),1)</f>
        <v>2</v>
      </c>
      <c r="H7" s="3">
        <f>K7-60*G7</f>
        <v>53.580000000000013</v>
      </c>
      <c r="I7" s="18">
        <f>L7</f>
        <v>427</v>
      </c>
      <c r="J7" s="6">
        <f>Gradings!C32</f>
        <v>0.99509999999999998</v>
      </c>
      <c r="K7" s="2">
        <f>CEILING((J7*$D7),0.01)</f>
        <v>173.58</v>
      </c>
      <c r="L7">
        <f>FLOOR(($EC7*POWER(($ED7-K7),$EE7)),1)</f>
        <v>427</v>
      </c>
      <c r="M7"/>
      <c r="N7"/>
      <c r="P7" s="8">
        <f>FLOOR((T7/60),1)</f>
        <v>2</v>
      </c>
      <c r="Q7" s="3">
        <f>T7-60*P7</f>
        <v>46.360000000000014</v>
      </c>
      <c r="R7" s="18">
        <f>U7</f>
        <v>502</v>
      </c>
      <c r="S7" s="6">
        <f>Gradings!D32</f>
        <v>0.95369999999999999</v>
      </c>
      <c r="T7" s="2">
        <f>CEILING((S7*$D7),0.01)</f>
        <v>166.36</v>
      </c>
      <c r="U7">
        <f>FLOOR(($EC7*POWER(($ED7-T7),$EE7)),1)</f>
        <v>502</v>
      </c>
      <c r="V7"/>
      <c r="W7"/>
      <c r="Y7" s="8">
        <f>FLOOR((AC7/60),1)</f>
        <v>2</v>
      </c>
      <c r="Z7" s="3">
        <f>AC7-60*Y7</f>
        <v>39.140000000000015</v>
      </c>
      <c r="AA7" s="18">
        <f>AD7</f>
        <v>583</v>
      </c>
      <c r="AB7" s="6">
        <f>Gradings!E32</f>
        <v>0.9123</v>
      </c>
      <c r="AC7" s="2">
        <f>CEILING((AB7*$D7),0.01)</f>
        <v>159.14000000000001</v>
      </c>
      <c r="AD7">
        <f>FLOOR(($EC7*POWER(($ED7-AC7),$EE7)),1)</f>
        <v>583</v>
      </c>
      <c r="AE7"/>
      <c r="AF7"/>
      <c r="AH7" s="8">
        <f>FLOOR((AL7/60),1)</f>
        <v>2</v>
      </c>
      <c r="AI7" s="3">
        <f>AL7-60*AH7</f>
        <v>31.920000000000016</v>
      </c>
      <c r="AJ7" s="18">
        <f>AM7</f>
        <v>669</v>
      </c>
      <c r="AK7" s="6">
        <f>Gradings!F32</f>
        <v>0.87090000000000001</v>
      </c>
      <c r="AL7" s="2">
        <f>CEILING((AK7*$D7),0.01)</f>
        <v>151.92000000000002</v>
      </c>
      <c r="AM7">
        <f>FLOOR(($EC7*POWER(($ED7-AL7),$EE7)),1)</f>
        <v>669</v>
      </c>
      <c r="AQ7" s="8">
        <f>FLOOR((AU7/60),1)</f>
        <v>2</v>
      </c>
      <c r="AR7" s="3">
        <f>AU7-60*AQ7</f>
        <v>24.689999999999998</v>
      </c>
      <c r="AS7" s="18">
        <f>AV7</f>
        <v>761</v>
      </c>
      <c r="AT7" s="6">
        <f>Gradings!G32</f>
        <v>0.82950000000000002</v>
      </c>
      <c r="AU7" s="2">
        <f>CEILING((AT7*$D7),0.01)</f>
        <v>144.69</v>
      </c>
      <c r="AV7">
        <f>FLOOR(($EC7*POWER(($ED7-AU7),$EE7)),1)</f>
        <v>761</v>
      </c>
      <c r="AW7"/>
      <c r="AX7"/>
      <c r="AZ7" s="8">
        <f>FLOOR((BD7/60),1)</f>
        <v>2</v>
      </c>
      <c r="BA7" s="3">
        <f>BD7-60*AZ7</f>
        <v>16.900000000000006</v>
      </c>
      <c r="BB7" s="18">
        <f>BE7</f>
        <v>866</v>
      </c>
      <c r="BC7" s="6">
        <f>Gradings!H32</f>
        <v>0.78480000000000005</v>
      </c>
      <c r="BD7" s="2">
        <f>CEILING((BC7*$D7),0.01)</f>
        <v>136.9</v>
      </c>
      <c r="BE7">
        <f>FLOOR(($EC7*POWER(($ED7-BD7),$EE7)),1)</f>
        <v>866</v>
      </c>
      <c r="BF7"/>
      <c r="BG7"/>
      <c r="BI7" s="8">
        <f>FLOOR((BM7/60),1)</f>
        <v>2</v>
      </c>
      <c r="BJ7" s="3">
        <f>BM7-60*BI7</f>
        <v>8.0699999999999932</v>
      </c>
      <c r="BK7" s="18">
        <f>BN7</f>
        <v>993</v>
      </c>
      <c r="BL7" s="6">
        <f>Gradings!I32</f>
        <v>0.73419999999999996</v>
      </c>
      <c r="BM7" s="2">
        <f>CEILING((BL7*$D7),0.01)</f>
        <v>128.07</v>
      </c>
      <c r="BN7">
        <f>FLOOR(($EC7*POWER(($ED7-BM7),$EE7)),1)</f>
        <v>993</v>
      </c>
      <c r="BO7"/>
      <c r="BP7"/>
      <c r="BR7" s="8">
        <f>FLOOR((BV7/60),1)</f>
        <v>1</v>
      </c>
      <c r="BS7" s="3">
        <f>BV7-60*BR7</f>
        <v>57.78</v>
      </c>
      <c r="BT7" s="18">
        <f>BW7</f>
        <v>1151</v>
      </c>
      <c r="BU7" s="6">
        <f>Gradings!J32</f>
        <v>0.67520000000000002</v>
      </c>
      <c r="BV7" s="2">
        <f>CEILING((BU7*$D7),0.01)</f>
        <v>117.78</v>
      </c>
      <c r="BW7">
        <f>FLOOR(($EC7*POWER(($ED7-BV7),$EE7)),1)</f>
        <v>1151</v>
      </c>
      <c r="BX7"/>
      <c r="BY7"/>
      <c r="CA7" s="8">
        <f>FLOOR((CE7/60),1)</f>
        <v>1</v>
      </c>
      <c r="CB7" s="3">
        <f>CE7-60*CA7</f>
        <v>45.59</v>
      </c>
      <c r="CC7" s="18">
        <f>CF7</f>
        <v>1352</v>
      </c>
      <c r="CD7" s="6">
        <f>Gradings!K32</f>
        <v>0.60529999999999995</v>
      </c>
      <c r="CE7" s="2">
        <f>CEILING((CD7*$D7),0.01)</f>
        <v>105.59</v>
      </c>
      <c r="CF7">
        <f>FLOOR(($EC7*POWER(($ED7-CE7),$EE7)),1)</f>
        <v>1352</v>
      </c>
      <c r="CG7"/>
      <c r="CH7"/>
      <c r="CJ7" s="8">
        <f>FLOOR((CN7/60),1)</f>
        <v>1</v>
      </c>
      <c r="CK7" s="3">
        <f>CN7-60*CJ7</f>
        <v>31.060000000000002</v>
      </c>
      <c r="CL7" s="18">
        <f>CO7</f>
        <v>1612</v>
      </c>
      <c r="CM7" s="6">
        <f>Gradings!L32</f>
        <v>0.52200000000000002</v>
      </c>
      <c r="CN7" s="2">
        <f>CEILING((CM7*$D7),0.01)</f>
        <v>91.06</v>
      </c>
      <c r="CO7">
        <f>FLOOR(($EC7*POWER(($ED7-CN7),$EE7)),1)</f>
        <v>1612</v>
      </c>
      <c r="CP7"/>
      <c r="CQ7"/>
      <c r="CS7" s="8">
        <f>FLOOR((CW7/60),1)</f>
        <v>1</v>
      </c>
      <c r="CT7" s="3">
        <f>CW7-60*CS7</f>
        <v>13.75</v>
      </c>
      <c r="CU7" s="18">
        <f>CX7</f>
        <v>1949</v>
      </c>
      <c r="CV7" s="6">
        <f>Gradings!M32</f>
        <v>0.42280000000000001</v>
      </c>
      <c r="CW7" s="2">
        <f>CEILING((CV7*$D7),0.01)</f>
        <v>73.75</v>
      </c>
      <c r="CX7">
        <f>FLOOR(($EC7*POWER(($ED7-CW7),$EE7)),1)</f>
        <v>1949</v>
      </c>
      <c r="CY7"/>
      <c r="CZ7"/>
      <c r="DB7" s="8">
        <f>FLOOR((DF7/60),1)</f>
        <v>0</v>
      </c>
      <c r="DC7" s="3">
        <f>DF7-60*DB7</f>
        <v>53.24</v>
      </c>
      <c r="DD7" s="18">
        <f>DG7</f>
        <v>2387</v>
      </c>
      <c r="DE7" s="6">
        <f>Gradings!N32</f>
        <v>0.30520000000000003</v>
      </c>
      <c r="DF7" s="2">
        <f>CEILING((DE7*$D7),0.01)</f>
        <v>53.24</v>
      </c>
      <c r="DG7">
        <f>FLOOR(($EC7*POWER(($ED7-DF7),$EE7)),1)</f>
        <v>2387</v>
      </c>
      <c r="DH7"/>
      <c r="DI7"/>
      <c r="DK7" s="8">
        <f>FLOOR((DO7/60),1)</f>
        <v>0</v>
      </c>
      <c r="DL7" s="3">
        <f>DO7-60*DK7</f>
        <v>44.550000000000004</v>
      </c>
      <c r="DM7" s="18">
        <f>DP7</f>
        <v>2585</v>
      </c>
      <c r="DN7" s="6">
        <f>Gradings!O32</f>
        <v>0.25540000000000002</v>
      </c>
      <c r="DO7" s="2">
        <f>CEILING((DN7*$D7),0.01)</f>
        <v>44.550000000000004</v>
      </c>
      <c r="DP7">
        <f>FLOOR(($EC7*POWER(($ED7-DO7),$EE7)),1)</f>
        <v>2585</v>
      </c>
      <c r="DQ7"/>
      <c r="DR7"/>
      <c r="DT7" s="8">
        <f>FLOOR((DX7/60),1)</f>
        <v>0</v>
      </c>
      <c r="DU7" s="3">
        <f>DX7-60*DT7</f>
        <v>35.01</v>
      </c>
      <c r="DV7" s="18">
        <f>DY7</f>
        <v>2811</v>
      </c>
      <c r="DW7" s="6">
        <f>Gradings!P32</f>
        <v>0.20069999999999999</v>
      </c>
      <c r="DX7" s="2">
        <f>CEILING((DW7*$D7),0.01)</f>
        <v>35.01</v>
      </c>
      <c r="DY7">
        <f>FLOOR(($EC7*POWER(($ED7-DX7),$EE7)),1)</f>
        <v>2811</v>
      </c>
      <c r="DZ7"/>
      <c r="EA7"/>
      <c r="EB7"/>
      <c r="EC7">
        <v>0.11193</v>
      </c>
      <c r="ED7">
        <v>254</v>
      </c>
      <c r="EE7">
        <v>1.88</v>
      </c>
      <c r="EF7">
        <f>FLOOR((EC7*POWER((ED7-D7),EE7)),1)</f>
        <v>419</v>
      </c>
      <c r="EI7" t="str">
        <f>A7</f>
        <v>800 m</v>
      </c>
    </row>
    <row r="9" spans="1:139" s="10" customFormat="1">
      <c r="A9" s="24" t="str">
        <f>vocabulaire!B28</f>
        <v>TOTAAL</v>
      </c>
      <c r="B9" s="25"/>
      <c r="D9" s="26"/>
      <c r="E9" s="27">
        <f>SUM(E3:E7)</f>
        <v>2289</v>
      </c>
      <c r="F9" s="28"/>
      <c r="G9" s="27"/>
      <c r="H9" s="27"/>
      <c r="I9" s="27">
        <f>SUM(I3:I7)</f>
        <v>2476</v>
      </c>
      <c r="J9" s="27"/>
      <c r="K9" s="27"/>
      <c r="L9" s="25"/>
      <c r="M9" s="25"/>
      <c r="N9" s="25"/>
      <c r="O9" s="28"/>
      <c r="P9" s="27"/>
      <c r="Q9" s="27"/>
      <c r="R9" s="27">
        <f>SUM(R3:R7)</f>
        <v>2474</v>
      </c>
      <c r="S9" s="27"/>
      <c r="T9" s="27"/>
      <c r="U9" s="25"/>
      <c r="V9" s="25"/>
      <c r="W9" s="25"/>
      <c r="X9" s="28"/>
      <c r="Y9" s="27"/>
      <c r="Z9" s="27"/>
      <c r="AA9" s="27">
        <f>SUM(AA3:AA7)</f>
        <v>2905</v>
      </c>
      <c r="AB9" s="27"/>
      <c r="AC9" s="27"/>
      <c r="AD9" s="25"/>
      <c r="AE9" s="25"/>
      <c r="AF9" s="25"/>
      <c r="AG9" s="28"/>
      <c r="AH9" s="27"/>
      <c r="AI9" s="27"/>
      <c r="AJ9" s="27">
        <f>SUM(AJ3:AJ7)</f>
        <v>3228</v>
      </c>
      <c r="AK9" s="27"/>
      <c r="AL9" s="27"/>
      <c r="AM9" s="25"/>
      <c r="AN9" s="25"/>
      <c r="AO9" s="25"/>
      <c r="AP9" s="26"/>
      <c r="AQ9" s="27"/>
      <c r="AR9" s="27"/>
      <c r="AS9" s="27">
        <f>SUM(AS3:AS7)</f>
        <v>3792</v>
      </c>
      <c r="AT9" s="29"/>
      <c r="AU9" s="27"/>
      <c r="AV9" s="25"/>
      <c r="AW9" s="25"/>
      <c r="AX9" s="25"/>
      <c r="AY9" s="26"/>
      <c r="AZ9" s="27"/>
      <c r="BA9" s="27"/>
      <c r="BB9" s="27">
        <f>SUM(BB3:BB7)</f>
        <v>4286</v>
      </c>
      <c r="BC9" s="29"/>
      <c r="BD9" s="27"/>
      <c r="BE9" s="25"/>
      <c r="BF9" s="25"/>
      <c r="BG9" s="25"/>
      <c r="BH9" s="26"/>
      <c r="BI9" s="27"/>
      <c r="BJ9" s="27"/>
      <c r="BK9" s="27">
        <f>SUM(BK3:BK7)</f>
        <v>5037</v>
      </c>
      <c r="BL9" s="29"/>
      <c r="BM9" s="27"/>
      <c r="BN9" s="25"/>
      <c r="BO9" s="25"/>
      <c r="BP9" s="25"/>
      <c r="BQ9" s="26"/>
      <c r="BR9" s="27"/>
      <c r="BS9" s="27"/>
      <c r="BT9" s="27">
        <f>SUM(BT3:BT7)</f>
        <v>5963</v>
      </c>
      <c r="BU9" s="29"/>
      <c r="BV9" s="27"/>
      <c r="BW9" s="25"/>
      <c r="BX9" s="25"/>
      <c r="BY9" s="25"/>
      <c r="BZ9" s="26"/>
      <c r="CA9" s="27"/>
      <c r="CB9" s="27"/>
      <c r="CC9" s="27">
        <f>SUM(CC3:CC7)</f>
        <v>6975</v>
      </c>
      <c r="CD9" s="29"/>
      <c r="CE9" s="27"/>
      <c r="CF9" s="25"/>
      <c r="CG9" s="25"/>
      <c r="CH9" s="25"/>
      <c r="CI9" s="26"/>
      <c r="CJ9" s="27"/>
      <c r="CK9" s="27"/>
      <c r="CL9" s="27">
        <f>SUM(CL3:CL7)</f>
        <v>8590</v>
      </c>
      <c r="CM9" s="29"/>
      <c r="CN9" s="27"/>
      <c r="CR9" s="26"/>
      <c r="CS9" s="27"/>
      <c r="CT9" s="27"/>
      <c r="CU9" s="27">
        <f>SUM(CU3:CU7)</f>
        <v>11533</v>
      </c>
      <c r="CV9" s="29"/>
      <c r="CW9" s="27"/>
      <c r="DA9" s="26"/>
      <c r="DB9" s="27"/>
      <c r="DC9" s="27"/>
      <c r="DD9" s="27">
        <f>SUM(DD3:DD7)</f>
        <v>14499</v>
      </c>
      <c r="DE9" s="29"/>
      <c r="DF9" s="27"/>
      <c r="DJ9" s="26"/>
      <c r="DK9" s="27"/>
      <c r="DL9" s="27"/>
      <c r="DM9" s="27">
        <f>SUM(DM3:DM7)</f>
        <v>18827</v>
      </c>
      <c r="DN9" s="29"/>
      <c r="DO9" s="27"/>
      <c r="DS9" s="26"/>
      <c r="DT9" s="27"/>
      <c r="DU9" s="27"/>
      <c r="DV9" s="27">
        <f>SUM(DV3:DV7)</f>
        <v>29994</v>
      </c>
      <c r="DW9" s="29"/>
      <c r="DX9" s="27"/>
    </row>
    <row r="10" spans="1:139">
      <c r="E10" s="9" t="s">
        <v>10</v>
      </c>
      <c r="I10" s="9" t="str">
        <f>H1</f>
        <v>W35</v>
      </c>
      <c r="K10" s="9" t="str">
        <f>H1</f>
        <v>W35</v>
      </c>
      <c r="R10" s="9" t="str">
        <f>Q1</f>
        <v>W40</v>
      </c>
      <c r="T10" s="9" t="str">
        <f>Q1</f>
        <v>W40</v>
      </c>
      <c r="AA10" s="9" t="str">
        <f>Z1</f>
        <v>W45</v>
      </c>
      <c r="AC10" s="9" t="str">
        <f>Z1</f>
        <v>W45</v>
      </c>
      <c r="AG10" s="6"/>
      <c r="AH10" s="2"/>
      <c r="AJ10" s="2" t="str">
        <f>AI1</f>
        <v>W50</v>
      </c>
      <c r="AK10" s="8"/>
      <c r="AL10" s="8" t="str">
        <f>AI1</f>
        <v>W50</v>
      </c>
      <c r="AO10" s="2"/>
      <c r="AS10" s="2" t="str">
        <f>AR1</f>
        <v>W55</v>
      </c>
      <c r="AU10" s="2" t="str">
        <f>AR1</f>
        <v>W55</v>
      </c>
      <c r="BB10" s="2" t="str">
        <f>BA1</f>
        <v>W60</v>
      </c>
      <c r="BD10" s="2" t="str">
        <f>BA1</f>
        <v>W60</v>
      </c>
      <c r="BK10" s="2" t="str">
        <f>BJ1</f>
        <v>W65</v>
      </c>
      <c r="BM10" s="2" t="str">
        <f>BJ1</f>
        <v>W65</v>
      </c>
      <c r="BT10" s="2" t="str">
        <f>BS1</f>
        <v>W70</v>
      </c>
      <c r="BV10" s="2" t="str">
        <f>BS1</f>
        <v>W70</v>
      </c>
      <c r="CC10" s="2" t="str">
        <f>CB1</f>
        <v>W75</v>
      </c>
      <c r="CE10" s="2" t="str">
        <f>CB1</f>
        <v>W75</v>
      </c>
      <c r="CL10" s="2" t="str">
        <f>CK1</f>
        <v>W80</v>
      </c>
      <c r="CN10" s="2" t="str">
        <f>CK1</f>
        <v>W80</v>
      </c>
      <c r="CU10" s="2" t="str">
        <f>CT1</f>
        <v>W85</v>
      </c>
      <c r="CW10" s="2" t="str">
        <f>CT1</f>
        <v>W85</v>
      </c>
      <c r="DD10" s="2" t="str">
        <f>DC1</f>
        <v>W90</v>
      </c>
      <c r="DF10" s="2" t="str">
        <f>DC1</f>
        <v>W90</v>
      </c>
      <c r="DM10" s="2" t="str">
        <f>DL1</f>
        <v>W95</v>
      </c>
      <c r="DO10" s="2" t="str">
        <f>DL1</f>
        <v>W95</v>
      </c>
      <c r="DV10" s="2" t="str">
        <f>DU1</f>
        <v>W100</v>
      </c>
      <c r="DX10" s="2" t="str">
        <f>DU1</f>
        <v>W100</v>
      </c>
      <c r="EB10"/>
    </row>
    <row r="11" spans="1:139">
      <c r="E11" s="9"/>
      <c r="AG11" s="6"/>
      <c r="AH11" s="2"/>
      <c r="AJ11"/>
      <c r="AK11" s="8"/>
      <c r="AL11" s="8"/>
      <c r="AO11" s="2"/>
      <c r="EB11"/>
    </row>
    <row r="12" spans="1:139">
      <c r="E12" s="9"/>
      <c r="AG12" s="6"/>
      <c r="AH12" s="2"/>
      <c r="AJ12"/>
      <c r="AK12" s="8"/>
      <c r="AL12" s="8"/>
      <c r="AO12" s="2"/>
      <c r="EB12"/>
    </row>
    <row r="13" spans="1:139">
      <c r="A13" s="1" t="str">
        <f>vocabulaire!B29</f>
        <v>overzicht</v>
      </c>
      <c r="B13" s="33" t="s">
        <v>23</v>
      </c>
      <c r="C13" s="27">
        <f>E9</f>
        <v>2289</v>
      </c>
      <c r="E13" s="9"/>
      <c r="AG13" s="6"/>
      <c r="AH13" s="2"/>
      <c r="AJ13"/>
      <c r="AK13" s="8"/>
      <c r="AL13" s="8"/>
      <c r="AO13" s="2"/>
      <c r="EB13"/>
    </row>
    <row r="14" spans="1:139">
      <c r="B14" s="2" t="s">
        <v>16</v>
      </c>
      <c r="C14" s="27">
        <f>I9</f>
        <v>2476</v>
      </c>
      <c r="E14" s="9"/>
      <c r="AG14" s="6"/>
      <c r="AH14" s="2"/>
      <c r="AJ14"/>
      <c r="AK14" s="8"/>
      <c r="AL14" s="8"/>
      <c r="AO14" s="2"/>
      <c r="EB14"/>
    </row>
    <row r="15" spans="1:139">
      <c r="A15"/>
      <c r="B15" s="2" t="s">
        <v>15</v>
      </c>
      <c r="C15" s="27">
        <f>R9</f>
        <v>2474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</row>
    <row r="16" spans="1:139">
      <c r="A16"/>
      <c r="B16" s="2" t="s">
        <v>14</v>
      </c>
      <c r="C16" s="27">
        <f>AA9</f>
        <v>2905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</row>
    <row r="17" spans="1:132">
      <c r="A17"/>
      <c r="B17" s="2" t="s">
        <v>4</v>
      </c>
      <c r="C17" s="27">
        <f>AJ9</f>
        <v>3228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</row>
    <row r="18" spans="1:132">
      <c r="A18"/>
      <c r="B18" s="2" t="s">
        <v>17</v>
      </c>
      <c r="C18" s="27">
        <f>AS9</f>
        <v>3792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</row>
    <row r="19" spans="1:132">
      <c r="A19"/>
      <c r="B19" t="s">
        <v>18</v>
      </c>
      <c r="C19" s="27">
        <f>BB9</f>
        <v>4286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</row>
    <row r="20" spans="1:132">
      <c r="A20"/>
      <c r="B20" t="s">
        <v>19</v>
      </c>
      <c r="C20" s="27">
        <f>BK9</f>
        <v>5037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</row>
    <row r="21" spans="1:132">
      <c r="A21"/>
      <c r="B21" t="s">
        <v>20</v>
      </c>
      <c r="C21" s="27">
        <f>BT9</f>
        <v>5963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</row>
    <row r="22" spans="1:132">
      <c r="A22"/>
      <c r="B22" t="s">
        <v>21</v>
      </c>
      <c r="C22" s="27">
        <f>CC9</f>
        <v>6975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</row>
    <row r="23" spans="1:132">
      <c r="A23"/>
      <c r="B23" t="s">
        <v>22</v>
      </c>
      <c r="C23" s="27">
        <f>CL9</f>
        <v>8590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</row>
    <row r="24" spans="1:132">
      <c r="A24"/>
      <c r="B24" t="s">
        <v>26</v>
      </c>
      <c r="C24" s="27">
        <f>CU9</f>
        <v>11533</v>
      </c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</row>
    <row r="25" spans="1:132">
      <c r="A25"/>
      <c r="B25" t="s">
        <v>27</v>
      </c>
      <c r="C25" s="27">
        <f>DD9</f>
        <v>14499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</row>
    <row r="26" spans="1:132">
      <c r="A26"/>
      <c r="B26" t="s">
        <v>24</v>
      </c>
      <c r="C26" s="27">
        <f>DM9</f>
        <v>18827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</row>
    <row r="27" spans="1:132">
      <c r="A27"/>
      <c r="B27" t="s">
        <v>25</v>
      </c>
      <c r="C27" s="27">
        <f>DV9</f>
        <v>29994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</row>
    <row r="28" spans="1:132">
      <c r="A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</row>
    <row r="29" spans="1:132">
      <c r="A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</row>
    <row r="30" spans="1:132">
      <c r="A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</row>
    <row r="31" spans="1:132">
      <c r="A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</row>
    <row r="32" spans="1:132">
      <c r="A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</row>
    <row r="33" spans="1:132">
      <c r="A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</row>
  </sheetData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9"/>
  <sheetViews>
    <sheetView zoomScale="125" workbookViewId="0">
      <selection activeCell="F10" sqref="F10"/>
    </sheetView>
  </sheetViews>
  <sheetFormatPr defaultColWidth="11.42578125" defaultRowHeight="12"/>
  <cols>
    <col min="1" max="1" width="8.140625" style="1" bestFit="1" customWidth="1"/>
    <col min="2" max="2" width="5.42578125" bestFit="1" customWidth="1"/>
    <col min="3" max="3" width="6.140625" style="2" bestFit="1" customWidth="1"/>
    <col min="4" max="4" width="6.7109375" style="2" hidden="1" customWidth="1"/>
    <col min="5" max="5" width="6.140625" style="8" bestFit="1" customWidth="1"/>
    <col min="6" max="6" width="1.85546875" style="9" customWidth="1"/>
    <col min="7" max="7" width="2.140625" style="9" bestFit="1" customWidth="1"/>
    <col min="8" max="8" width="5.7109375" style="9" bestFit="1" customWidth="1"/>
    <col min="9" max="9" width="5.140625" style="9" bestFit="1" customWidth="1"/>
    <col min="10" max="11" width="6.7109375" style="9" hidden="1" customWidth="1"/>
    <col min="12" max="13" width="4.140625" style="9" hidden="1" customWidth="1"/>
    <col min="14" max="14" width="5" style="9" hidden="1" customWidth="1"/>
    <col min="15" max="15" width="1.85546875" style="9" customWidth="1"/>
    <col min="16" max="16" width="2.140625" style="9" bestFit="1" customWidth="1"/>
    <col min="17" max="17" width="5.7109375" style="9" bestFit="1" customWidth="1"/>
    <col min="18" max="18" width="5.140625" style="9" bestFit="1" customWidth="1"/>
    <col min="19" max="20" width="6.7109375" style="9" hidden="1" customWidth="1"/>
    <col min="21" max="22" width="4.140625" style="9" hidden="1" customWidth="1"/>
    <col min="23" max="23" width="5" style="9" hidden="1" customWidth="1"/>
    <col min="24" max="24" width="1.85546875" style="9" customWidth="1"/>
    <col min="25" max="25" width="2.140625" style="9" bestFit="1" customWidth="1"/>
    <col min="26" max="26" width="5.7109375" style="9" bestFit="1" customWidth="1"/>
    <col min="27" max="27" width="5.140625" style="9" bestFit="1" customWidth="1"/>
    <col min="28" max="29" width="6.7109375" style="9" hidden="1" customWidth="1"/>
    <col min="30" max="31" width="4.140625" style="9" hidden="1" customWidth="1"/>
    <col min="32" max="32" width="5" style="9" hidden="1" customWidth="1"/>
    <col min="33" max="33" width="1.85546875" style="9" customWidth="1"/>
    <col min="34" max="34" width="2.140625" style="8" bestFit="1" customWidth="1"/>
    <col min="35" max="35" width="5.7109375" style="2" customWidth="1"/>
    <col min="36" max="36" width="5.140625" style="8" bestFit="1" customWidth="1"/>
    <col min="37" max="37" width="6.7109375" style="6" hidden="1" customWidth="1"/>
    <col min="38" max="38" width="6.7109375" style="2" hidden="1" customWidth="1"/>
    <col min="39" max="39" width="4.140625" hidden="1" customWidth="1"/>
    <col min="40" max="40" width="5.140625" hidden="1" customWidth="1"/>
    <col min="41" max="41" width="5" hidden="1" customWidth="1"/>
    <col min="42" max="42" width="1.85546875" style="2" customWidth="1"/>
    <col min="43" max="43" width="2.140625" style="2" bestFit="1" customWidth="1"/>
    <col min="44" max="44" width="5.7109375" style="2" bestFit="1" customWidth="1"/>
    <col min="45" max="45" width="6.140625" style="2" bestFit="1" customWidth="1"/>
    <col min="46" max="47" width="6.7109375" style="2" hidden="1" customWidth="1"/>
    <col min="48" max="48" width="4.140625" style="2" hidden="1" customWidth="1"/>
    <col min="49" max="49" width="5.140625" style="2" hidden="1" customWidth="1"/>
    <col min="50" max="50" width="5" style="2" hidden="1" customWidth="1"/>
    <col min="51" max="51" width="1.85546875" style="2" customWidth="1"/>
    <col min="52" max="52" width="2.140625" style="2" bestFit="1" customWidth="1"/>
    <col min="53" max="53" width="5.7109375" style="2" bestFit="1" customWidth="1"/>
    <col min="54" max="54" width="6.140625" style="2" bestFit="1" customWidth="1"/>
    <col min="55" max="56" width="6.7109375" style="2" hidden="1" customWidth="1"/>
    <col min="57" max="58" width="5.140625" style="2" hidden="1" customWidth="1"/>
    <col min="59" max="59" width="5" style="2" hidden="1" customWidth="1"/>
    <col min="60" max="60" width="1.85546875" style="2" customWidth="1"/>
    <col min="61" max="61" width="2.140625" style="2" bestFit="1" customWidth="1"/>
    <col min="62" max="62" width="5.7109375" style="2" bestFit="1" customWidth="1"/>
    <col min="63" max="63" width="5.140625" style="2" bestFit="1" customWidth="1"/>
    <col min="64" max="65" width="6.7109375" style="2" hidden="1" customWidth="1"/>
    <col min="66" max="68" width="5.140625" style="2" hidden="1" customWidth="1"/>
    <col min="69" max="69" width="1.85546875" style="2" customWidth="1"/>
    <col min="70" max="70" width="2.140625" style="2" bestFit="1" customWidth="1"/>
    <col min="71" max="71" width="5.7109375" style="2" bestFit="1" customWidth="1"/>
    <col min="72" max="72" width="6.140625" style="2" bestFit="1" customWidth="1"/>
    <col min="73" max="74" width="6.7109375" style="2" hidden="1" customWidth="1"/>
    <col min="75" max="77" width="5.140625" style="2" hidden="1" customWidth="1"/>
    <col min="78" max="78" width="1.85546875" style="2" customWidth="1"/>
    <col min="79" max="79" width="2.140625" style="2" bestFit="1" customWidth="1"/>
    <col min="80" max="80" width="6.7109375" style="2" bestFit="1" customWidth="1"/>
    <col min="81" max="81" width="6.140625" style="2" bestFit="1" customWidth="1"/>
    <col min="82" max="82" width="6.7109375" style="2" hidden="1" customWidth="1"/>
    <col min="83" max="83" width="5.7109375" style="2" hidden="1" customWidth="1"/>
    <col min="84" max="86" width="5.140625" style="2" hidden="1" customWidth="1"/>
    <col min="87" max="87" width="1.85546875" style="2" customWidth="1"/>
    <col min="88" max="88" width="2.140625" style="2" bestFit="1" customWidth="1"/>
    <col min="89" max="89" width="6.7109375" style="2" bestFit="1" customWidth="1"/>
    <col min="90" max="90" width="6.140625" style="2" bestFit="1" customWidth="1"/>
    <col min="91" max="91" width="6.7109375" style="2" hidden="1" customWidth="1"/>
    <col min="92" max="92" width="5.7109375" style="2" hidden="1" customWidth="1"/>
    <col min="93" max="95" width="5.140625" style="2" hidden="1" customWidth="1"/>
    <col min="96" max="96" width="1.85546875" style="2" customWidth="1"/>
    <col min="97" max="97" width="2.140625" style="2" bestFit="1" customWidth="1"/>
    <col min="98" max="98" width="6.7109375" style="2" bestFit="1" customWidth="1"/>
    <col min="99" max="99" width="6.140625" style="2" bestFit="1" customWidth="1"/>
    <col min="100" max="100" width="6.7109375" style="2" hidden="1" customWidth="1"/>
    <col min="101" max="101" width="5.7109375" style="2" hidden="1" customWidth="1"/>
    <col min="102" max="104" width="5.140625" style="2" hidden="1" customWidth="1"/>
    <col min="105" max="105" width="1.85546875" style="2" customWidth="1"/>
    <col min="106" max="106" width="2.140625" style="2" bestFit="1" customWidth="1"/>
    <col min="107" max="107" width="6.7109375" style="2" bestFit="1" customWidth="1"/>
    <col min="108" max="108" width="6.140625" style="2" bestFit="1" customWidth="1"/>
    <col min="109" max="109" width="6.7109375" style="2" hidden="1" customWidth="1"/>
    <col min="110" max="110" width="5.7109375" style="2" hidden="1" customWidth="1"/>
    <col min="111" max="113" width="5.140625" style="2" hidden="1" customWidth="1"/>
    <col min="114" max="114" width="1.85546875" style="2" customWidth="1"/>
    <col min="115" max="115" width="2.140625" style="2" bestFit="1" customWidth="1"/>
    <col min="116" max="116" width="6.7109375" style="2" bestFit="1" customWidth="1"/>
    <col min="117" max="117" width="6.140625" style="2" bestFit="1" customWidth="1"/>
    <col min="118" max="118" width="6.7109375" style="2" hidden="1" customWidth="1"/>
    <col min="119" max="119" width="5.7109375" style="2" hidden="1" customWidth="1"/>
    <col min="120" max="122" width="5.140625" style="2" hidden="1" customWidth="1"/>
    <col min="123" max="123" width="1.85546875" style="2" customWidth="1"/>
    <col min="124" max="124" width="2.140625" style="2" bestFit="1" customWidth="1"/>
    <col min="125" max="125" width="6.7109375" style="2" bestFit="1" customWidth="1"/>
    <col min="126" max="126" width="6.140625" style="2" bestFit="1" customWidth="1"/>
    <col min="127" max="127" width="7.7109375" style="2" hidden="1" customWidth="1"/>
    <col min="128" max="128" width="5.7109375" style="2" hidden="1" customWidth="1"/>
    <col min="129" max="129" width="5.140625" style="2" hidden="1" customWidth="1"/>
    <col min="130" max="130" width="6.140625" style="2" hidden="1" customWidth="1"/>
    <col min="131" max="132" width="5.140625" style="2" hidden="1" customWidth="1"/>
    <col min="133" max="133" width="9.140625" hidden="1" customWidth="1"/>
    <col min="134" max="134" width="5.140625" hidden="1" customWidth="1"/>
    <col min="135" max="135" width="6.140625" hidden="1" customWidth="1"/>
    <col min="136" max="136" width="5" hidden="1" customWidth="1"/>
    <col min="137" max="137" width="7.42578125" hidden="1" customWidth="1"/>
    <col min="138" max="138" width="6.7109375" hidden="1" customWidth="1"/>
  </cols>
  <sheetData>
    <row r="1" spans="1:139">
      <c r="C1" s="4"/>
      <c r="D1" s="4" t="s">
        <v>3</v>
      </c>
      <c r="E1" s="7" t="str">
        <f>vocabulaire!B32</f>
        <v>pnt</v>
      </c>
      <c r="G1" s="7"/>
      <c r="H1" s="4" t="s">
        <v>16</v>
      </c>
      <c r="I1" s="7" t="str">
        <f>$E1</f>
        <v>pnt</v>
      </c>
      <c r="J1" s="5" t="s">
        <v>16</v>
      </c>
      <c r="K1" s="4" t="s">
        <v>3</v>
      </c>
      <c r="L1" t="s">
        <v>11</v>
      </c>
      <c r="M1" t="s">
        <v>12</v>
      </c>
      <c r="N1" t="s">
        <v>13</v>
      </c>
      <c r="P1" s="7"/>
      <c r="Q1" s="4" t="s">
        <v>15</v>
      </c>
      <c r="R1" s="7" t="str">
        <f>$E1</f>
        <v>pnt</v>
      </c>
      <c r="S1" s="5" t="s">
        <v>15</v>
      </c>
      <c r="T1" s="4" t="s">
        <v>3</v>
      </c>
      <c r="U1" t="s">
        <v>11</v>
      </c>
      <c r="V1" t="s">
        <v>12</v>
      </c>
      <c r="W1" t="s">
        <v>13</v>
      </c>
      <c r="Y1" s="7"/>
      <c r="Z1" s="4" t="s">
        <v>14</v>
      </c>
      <c r="AA1" s="7" t="str">
        <f>$E1</f>
        <v>pnt</v>
      </c>
      <c r="AB1" s="5" t="s">
        <v>14</v>
      </c>
      <c r="AC1" s="4" t="s">
        <v>3</v>
      </c>
      <c r="AD1" t="s">
        <v>11</v>
      </c>
      <c r="AE1" t="s">
        <v>12</v>
      </c>
      <c r="AF1" t="s">
        <v>13</v>
      </c>
      <c r="AH1" s="7"/>
      <c r="AI1" s="4" t="s">
        <v>4</v>
      </c>
      <c r="AJ1" s="7" t="str">
        <f>$E1</f>
        <v>pnt</v>
      </c>
      <c r="AK1" s="5" t="s">
        <v>4</v>
      </c>
      <c r="AL1" s="4" t="s">
        <v>3</v>
      </c>
      <c r="AM1" t="s">
        <v>11</v>
      </c>
      <c r="AN1" t="s">
        <v>12</v>
      </c>
      <c r="AO1" t="s">
        <v>13</v>
      </c>
      <c r="AP1" s="4"/>
      <c r="AQ1" s="7"/>
      <c r="AR1" s="4" t="s">
        <v>17</v>
      </c>
      <c r="AS1" s="7" t="str">
        <f>$E1</f>
        <v>pnt</v>
      </c>
      <c r="AT1" s="5" t="s">
        <v>17</v>
      </c>
      <c r="AU1" s="4" t="s">
        <v>3</v>
      </c>
      <c r="AV1" t="s">
        <v>11</v>
      </c>
      <c r="AW1" t="s">
        <v>12</v>
      </c>
      <c r="AX1" t="s">
        <v>13</v>
      </c>
      <c r="AY1" s="4"/>
      <c r="AZ1" s="7"/>
      <c r="BA1" s="4" t="s">
        <v>18</v>
      </c>
      <c r="BB1" s="7" t="str">
        <f>$E1</f>
        <v>pnt</v>
      </c>
      <c r="BC1" s="5" t="s">
        <v>18</v>
      </c>
      <c r="BD1" s="4" t="s">
        <v>3</v>
      </c>
      <c r="BE1" t="s">
        <v>11</v>
      </c>
      <c r="BF1" t="s">
        <v>12</v>
      </c>
      <c r="BG1" t="s">
        <v>13</v>
      </c>
      <c r="BH1" s="4"/>
      <c r="BI1" s="7"/>
      <c r="BJ1" s="4" t="s">
        <v>19</v>
      </c>
      <c r="BK1" s="7" t="str">
        <f>$E1</f>
        <v>pnt</v>
      </c>
      <c r="BL1" s="5" t="s">
        <v>19</v>
      </c>
      <c r="BM1" s="4" t="s">
        <v>3</v>
      </c>
      <c r="BN1" t="s">
        <v>11</v>
      </c>
      <c r="BO1" t="s">
        <v>12</v>
      </c>
      <c r="BP1" t="s">
        <v>13</v>
      </c>
      <c r="BQ1" s="4"/>
      <c r="BR1" s="7"/>
      <c r="BS1" s="4" t="s">
        <v>20</v>
      </c>
      <c r="BT1" s="7" t="str">
        <f>$E1</f>
        <v>pnt</v>
      </c>
      <c r="BU1" s="5" t="s">
        <v>20</v>
      </c>
      <c r="BV1" s="4" t="s">
        <v>3</v>
      </c>
      <c r="BW1" t="s">
        <v>11</v>
      </c>
      <c r="BX1" t="s">
        <v>12</v>
      </c>
      <c r="BY1" t="s">
        <v>13</v>
      </c>
      <c r="BZ1" s="4"/>
      <c r="CA1" s="7"/>
      <c r="CB1" s="4" t="s">
        <v>21</v>
      </c>
      <c r="CC1" s="7" t="str">
        <f>$E1</f>
        <v>pnt</v>
      </c>
      <c r="CD1" s="5" t="s">
        <v>21</v>
      </c>
      <c r="CE1" s="4" t="s">
        <v>3</v>
      </c>
      <c r="CF1" t="s">
        <v>11</v>
      </c>
      <c r="CG1" t="s">
        <v>12</v>
      </c>
      <c r="CH1" t="s">
        <v>13</v>
      </c>
      <c r="CI1" s="4"/>
      <c r="CJ1" s="7"/>
      <c r="CK1" s="4" t="s">
        <v>22</v>
      </c>
      <c r="CL1" s="7" t="str">
        <f>$E1</f>
        <v>pnt</v>
      </c>
      <c r="CM1" s="5" t="s">
        <v>22</v>
      </c>
      <c r="CN1" s="4" t="s">
        <v>3</v>
      </c>
      <c r="CO1" t="s">
        <v>11</v>
      </c>
      <c r="CP1" t="s">
        <v>12</v>
      </c>
      <c r="CQ1" t="s">
        <v>13</v>
      </c>
      <c r="CR1" s="4"/>
      <c r="CS1" s="7"/>
      <c r="CT1" s="4" t="s">
        <v>26</v>
      </c>
      <c r="CU1" s="7" t="str">
        <f>$E1</f>
        <v>pnt</v>
      </c>
      <c r="CV1" s="5" t="s">
        <v>26</v>
      </c>
      <c r="CW1" s="4" t="s">
        <v>3</v>
      </c>
      <c r="CX1" t="s">
        <v>11</v>
      </c>
      <c r="CY1" t="s">
        <v>12</v>
      </c>
      <c r="CZ1" t="s">
        <v>13</v>
      </c>
      <c r="DA1" s="4"/>
      <c r="DB1" s="7"/>
      <c r="DC1" s="4" t="s">
        <v>27</v>
      </c>
      <c r="DD1" s="7" t="str">
        <f>$E1</f>
        <v>pnt</v>
      </c>
      <c r="DE1" s="5" t="s">
        <v>27</v>
      </c>
      <c r="DF1" s="4" t="s">
        <v>3</v>
      </c>
      <c r="DG1" t="s">
        <v>11</v>
      </c>
      <c r="DH1" t="s">
        <v>12</v>
      </c>
      <c r="DI1" t="s">
        <v>13</v>
      </c>
      <c r="DJ1" s="4"/>
      <c r="DK1" s="7"/>
      <c r="DL1" s="4" t="s">
        <v>24</v>
      </c>
      <c r="DM1" s="7" t="str">
        <f>$E1</f>
        <v>pnt</v>
      </c>
      <c r="DN1" s="5" t="s">
        <v>24</v>
      </c>
      <c r="DO1" s="4" t="s">
        <v>3</v>
      </c>
      <c r="DP1" t="s">
        <v>11</v>
      </c>
      <c r="DQ1" t="s">
        <v>12</v>
      </c>
      <c r="DR1" t="s">
        <v>13</v>
      </c>
      <c r="DS1" s="4"/>
      <c r="DT1" s="7"/>
      <c r="DU1" s="4" t="s">
        <v>25</v>
      </c>
      <c r="DV1" s="7" t="str">
        <f>$E1</f>
        <v>pnt</v>
      </c>
      <c r="DW1" s="5" t="s">
        <v>25</v>
      </c>
      <c r="DX1" s="4" t="s">
        <v>3</v>
      </c>
      <c r="DY1" t="s">
        <v>11</v>
      </c>
      <c r="DZ1" t="s">
        <v>12</v>
      </c>
      <c r="EA1" t="s">
        <v>13</v>
      </c>
      <c r="EB1"/>
      <c r="EC1" t="s">
        <v>0</v>
      </c>
      <c r="ED1" t="s">
        <v>1</v>
      </c>
      <c r="EE1" t="s">
        <v>2</v>
      </c>
      <c r="EF1" t="s">
        <v>5</v>
      </c>
      <c r="EG1" t="s">
        <v>6</v>
      </c>
      <c r="EH1" t="s">
        <v>7</v>
      </c>
    </row>
    <row r="2" spans="1:139" ht="12.75" thickBot="1">
      <c r="E2" s="7" t="s">
        <v>10</v>
      </c>
      <c r="G2" s="8"/>
      <c r="H2" s="2"/>
      <c r="I2" s="8"/>
      <c r="J2" s="6" t="s">
        <v>9</v>
      </c>
      <c r="K2" s="2"/>
      <c r="L2"/>
      <c r="M2"/>
      <c r="N2"/>
      <c r="P2" s="8"/>
      <c r="Q2" s="2"/>
      <c r="R2" s="8"/>
      <c r="S2" s="6" t="s">
        <v>9</v>
      </c>
      <c r="T2" s="2"/>
      <c r="U2"/>
      <c r="V2"/>
      <c r="W2"/>
      <c r="Y2" s="8"/>
      <c r="Z2" s="2"/>
      <c r="AA2" s="8"/>
      <c r="AB2" s="6" t="s">
        <v>9</v>
      </c>
      <c r="AC2" s="2"/>
      <c r="AD2"/>
      <c r="AE2"/>
      <c r="AF2"/>
      <c r="AK2" s="6" t="s">
        <v>9</v>
      </c>
      <c r="AQ2" s="8"/>
      <c r="AS2" s="8"/>
      <c r="AT2" s="6" t="s">
        <v>9</v>
      </c>
      <c r="AV2"/>
      <c r="AW2"/>
      <c r="AX2"/>
      <c r="AZ2" s="8"/>
      <c r="BB2" s="8"/>
      <c r="BC2" s="6" t="s">
        <v>9</v>
      </c>
      <c r="BE2"/>
      <c r="BF2"/>
      <c r="BG2"/>
      <c r="BI2" s="8"/>
      <c r="BK2" s="8"/>
      <c r="BL2" s="6" t="s">
        <v>9</v>
      </c>
      <c r="BN2"/>
      <c r="BO2"/>
      <c r="BP2"/>
      <c r="BR2" s="8"/>
      <c r="BT2" s="8"/>
      <c r="BU2" s="6" t="s">
        <v>9</v>
      </c>
      <c r="BW2"/>
      <c r="BX2"/>
      <c r="BY2"/>
      <c r="CA2" s="8"/>
      <c r="CC2" s="8"/>
      <c r="CD2" s="6" t="s">
        <v>9</v>
      </c>
      <c r="CF2"/>
      <c r="CG2"/>
      <c r="CH2"/>
      <c r="CJ2" s="8"/>
      <c r="CL2" s="8"/>
      <c r="CM2" s="6" t="s">
        <v>9</v>
      </c>
      <c r="CO2"/>
      <c r="CP2"/>
      <c r="CQ2"/>
      <c r="CS2" s="8"/>
      <c r="CU2" s="8"/>
      <c r="CV2" s="6" t="s">
        <v>9</v>
      </c>
      <c r="CX2"/>
      <c r="CY2"/>
      <c r="CZ2"/>
      <c r="DB2" s="8"/>
      <c r="DD2" s="8"/>
      <c r="DE2" s="6" t="s">
        <v>9</v>
      </c>
      <c r="DG2"/>
      <c r="DH2"/>
      <c r="DI2"/>
      <c r="DK2" s="8"/>
      <c r="DM2" s="8"/>
      <c r="DN2" s="6" t="s">
        <v>9</v>
      </c>
      <c r="DP2"/>
      <c r="DQ2"/>
      <c r="DR2"/>
      <c r="DT2" s="8"/>
      <c r="DV2" s="8"/>
      <c r="DW2" s="6" t="s">
        <v>9</v>
      </c>
      <c r="DY2"/>
      <c r="DZ2"/>
      <c r="EA2"/>
      <c r="EB2"/>
    </row>
    <row r="3" spans="1:139">
      <c r="A3" s="1" t="str">
        <f>vocabulaire!B14</f>
        <v>sh hrd</v>
      </c>
      <c r="B3" s="12"/>
      <c r="C3" s="13">
        <v>15.14</v>
      </c>
      <c r="D3" s="2">
        <f>C3</f>
        <v>15.14</v>
      </c>
      <c r="E3" s="18">
        <f>EF3</f>
        <v>823</v>
      </c>
      <c r="G3" s="8"/>
      <c r="H3" s="2">
        <f>K3</f>
        <v>14.92</v>
      </c>
      <c r="I3" s="18">
        <f>L3</f>
        <v>852</v>
      </c>
      <c r="J3" s="6">
        <f>Gradings!C35</f>
        <v>0.98519999999999996</v>
      </c>
      <c r="K3" s="2">
        <f>CEILING((J3*$D3),0.01)</f>
        <v>14.92</v>
      </c>
      <c r="L3">
        <f>FLOOR(($EC3*POWER(($ED3-K3),$EE3)),1)</f>
        <v>852</v>
      </c>
      <c r="M3"/>
      <c r="N3"/>
      <c r="P3" s="8"/>
      <c r="Q3" s="2">
        <f>T3</f>
        <v>17.920000000000002</v>
      </c>
      <c r="R3" s="18">
        <f>U3</f>
        <v>497</v>
      </c>
      <c r="S3" s="6">
        <f>Gradings!D35</f>
        <v>1.1834</v>
      </c>
      <c r="T3" s="2">
        <f>CEILING((S3*$D3),0.01)</f>
        <v>17.920000000000002</v>
      </c>
      <c r="U3">
        <f>FLOOR(($EC3*POWER(($ED3-T3),$EE3)),1)</f>
        <v>497</v>
      </c>
      <c r="V3"/>
      <c r="W3"/>
      <c r="Y3" s="8"/>
      <c r="Z3" s="2">
        <f>AC3</f>
        <v>16.53</v>
      </c>
      <c r="AA3" s="18">
        <f>AD3</f>
        <v>651</v>
      </c>
      <c r="AB3" s="6">
        <f>Gradings!E35</f>
        <v>1.0913999999999999</v>
      </c>
      <c r="AC3" s="2">
        <f>CEILING((AB3*$D3),0.01)</f>
        <v>16.53</v>
      </c>
      <c r="AD3">
        <f>FLOOR(($EC3*POWER(($ED3-AC3),$EE3)),1)</f>
        <v>651</v>
      </c>
      <c r="AE3"/>
      <c r="AF3"/>
      <c r="AI3" s="2">
        <f>AL3</f>
        <v>16.600000000000001</v>
      </c>
      <c r="AJ3" s="18">
        <f>AM3</f>
        <v>642</v>
      </c>
      <c r="AK3" s="6">
        <f>Gradings!F35</f>
        <v>1.0964</v>
      </c>
      <c r="AL3" s="2">
        <f>CEILING((AK3*$D3),0.01)</f>
        <v>16.600000000000001</v>
      </c>
      <c r="AM3">
        <f>FLOOR(($EC3*POWER(($ED3-AL3),$EE3)),1)</f>
        <v>642</v>
      </c>
      <c r="AQ3" s="8"/>
      <c r="AR3" s="2">
        <f>AU3</f>
        <v>15.21</v>
      </c>
      <c r="AS3" s="18">
        <f>AV3</f>
        <v>814</v>
      </c>
      <c r="AT3" s="6">
        <f>Gradings!G35</f>
        <v>1.0044</v>
      </c>
      <c r="AU3" s="2">
        <f>CEILING((AT3*$D3),0.01)</f>
        <v>15.21</v>
      </c>
      <c r="AV3">
        <f>FLOOR(($EC3*POWER(($ED3-AU3),$EE3)),1)</f>
        <v>814</v>
      </c>
      <c r="AW3"/>
      <c r="AX3"/>
      <c r="AZ3" s="8"/>
      <c r="BA3" s="2">
        <f>BD3</f>
        <v>15.030000000000001</v>
      </c>
      <c r="BB3" s="18">
        <f>BE3</f>
        <v>838</v>
      </c>
      <c r="BC3" s="6">
        <f>Gradings!H35</f>
        <v>0.99239999999999995</v>
      </c>
      <c r="BD3" s="2">
        <f>CEILING((BC3*$D3),0.01)</f>
        <v>15.030000000000001</v>
      </c>
      <c r="BE3">
        <f>FLOOR(($EC3*POWER(($ED3-BD3),$EE3)),1)</f>
        <v>838</v>
      </c>
      <c r="BF3"/>
      <c r="BG3"/>
      <c r="BI3" s="8"/>
      <c r="BJ3" s="2">
        <f>BM3</f>
        <v>13.64</v>
      </c>
      <c r="BK3" s="18">
        <f>BN3</f>
        <v>1030</v>
      </c>
      <c r="BL3" s="6">
        <f>Gradings!I35</f>
        <v>0.90039999999999998</v>
      </c>
      <c r="BM3" s="2">
        <f>CEILING((BL3*$D3),0.01)</f>
        <v>13.64</v>
      </c>
      <c r="BN3">
        <f>FLOOR(($EC3*POWER(($ED3-BM3),$EE3)),1)</f>
        <v>1030</v>
      </c>
      <c r="BO3"/>
      <c r="BP3"/>
      <c r="BR3" s="8"/>
      <c r="BS3" s="2">
        <f>BV3</f>
        <v>12.24</v>
      </c>
      <c r="BT3" s="18">
        <f>BW3</f>
        <v>1242</v>
      </c>
      <c r="BU3" s="6">
        <f>Gradings!J35</f>
        <v>0.80840000000000001</v>
      </c>
      <c r="BV3" s="2">
        <f>CEILING((BU3*$D3),0.01)</f>
        <v>12.24</v>
      </c>
      <c r="BW3">
        <f>FLOOR(($EC3*POWER(($ED3-BV3),$EE3)),1)</f>
        <v>1242</v>
      </c>
      <c r="BX3"/>
      <c r="BY3"/>
      <c r="CA3" s="8"/>
      <c r="CB3" s="2">
        <f>CE3</f>
        <v>10.78</v>
      </c>
      <c r="CC3" s="18">
        <f>CF3</f>
        <v>1481</v>
      </c>
      <c r="CD3" s="6">
        <f>Gradings!K35</f>
        <v>0.71140000000000003</v>
      </c>
      <c r="CE3" s="2">
        <f>CEILING((CD3*$D3),0.01)</f>
        <v>10.78</v>
      </c>
      <c r="CF3">
        <f>FLOOR(($EC3*POWER(($ED3-CE3),$EE3)),1)</f>
        <v>1481</v>
      </c>
      <c r="CG3"/>
      <c r="CH3"/>
      <c r="CJ3" s="8"/>
      <c r="CK3" s="2">
        <f>CN3</f>
        <v>9.01</v>
      </c>
      <c r="CL3" s="18">
        <f>CO3</f>
        <v>1798</v>
      </c>
      <c r="CM3" s="6">
        <f>Gradings!L35</f>
        <v>0.59460000000000002</v>
      </c>
      <c r="CN3" s="2">
        <f>CEILING((CM3*$D3),0.01)</f>
        <v>9.01</v>
      </c>
      <c r="CO3">
        <f>FLOOR(($EC3*POWER(($ED3-CN3),$EE3)),1)</f>
        <v>1798</v>
      </c>
      <c r="CP3"/>
      <c r="CQ3"/>
      <c r="CS3" s="8"/>
      <c r="CT3" s="2">
        <f>CW3</f>
        <v>6.65</v>
      </c>
      <c r="CU3" s="18">
        <f>CX3</f>
        <v>2262</v>
      </c>
      <c r="CV3" s="6">
        <f>Gradings!M35</f>
        <v>0.43909999999999999</v>
      </c>
      <c r="CW3" s="2">
        <f>CEILING((CV3*$D3),0.01)</f>
        <v>6.65</v>
      </c>
      <c r="CX3">
        <f>FLOOR(($EC3*POWER(($ED3-CW3),$EE3)),1)</f>
        <v>2262</v>
      </c>
      <c r="CY3"/>
      <c r="CZ3"/>
      <c r="DB3" s="8"/>
      <c r="DC3" s="2">
        <f>DF3</f>
        <v>3.35</v>
      </c>
      <c r="DD3" s="18">
        <f>DG3</f>
        <v>2992</v>
      </c>
      <c r="DE3" s="6">
        <f>Gradings!N35</f>
        <v>0.22090000000000001</v>
      </c>
      <c r="DF3" s="2">
        <f>CEILING((DE3*$D3),0.01)</f>
        <v>3.35</v>
      </c>
      <c r="DG3">
        <f>FLOOR(($EC3*POWER(($ED3-DF3),$EE3)),1)</f>
        <v>2992</v>
      </c>
      <c r="DH3"/>
      <c r="DI3"/>
      <c r="DK3" s="8"/>
      <c r="DL3" s="2">
        <f>DO3</f>
        <v>2.73</v>
      </c>
      <c r="DM3" s="18">
        <f>DP3</f>
        <v>3139</v>
      </c>
      <c r="DN3" s="6">
        <f>Gradings!O35</f>
        <v>0.18029999999999999</v>
      </c>
      <c r="DO3" s="2">
        <f>CEILING((DN3*$D3),0.01)</f>
        <v>2.73</v>
      </c>
      <c r="DP3">
        <f>FLOOR(($EC3*POWER(($ED3-DO3),$EE3)),1)</f>
        <v>3139</v>
      </c>
      <c r="DQ3"/>
      <c r="DR3"/>
      <c r="DT3" s="8"/>
      <c r="DU3" s="2">
        <f>DX3</f>
        <v>1.99</v>
      </c>
      <c r="DV3" s="18">
        <f>DY3</f>
        <v>3320</v>
      </c>
      <c r="DW3" s="6">
        <f>Gradings!P35</f>
        <v>0.13120000000000001</v>
      </c>
      <c r="DX3" s="2">
        <f>CEILING((DW3*$D3),0.01)</f>
        <v>1.99</v>
      </c>
      <c r="DY3">
        <f>FLOOR(($EC3*POWER(($ED3-DX3),$EE3)),1)</f>
        <v>3320</v>
      </c>
      <c r="DZ3"/>
      <c r="EA3"/>
      <c r="EB3"/>
      <c r="EC3">
        <v>9.2307600000000001</v>
      </c>
      <c r="ED3">
        <v>26.7</v>
      </c>
      <c r="EE3">
        <v>1.835</v>
      </c>
      <c r="EF3">
        <f>FLOOR((EC3*POWER((ED3-D3),EE3)),1)</f>
        <v>823</v>
      </c>
      <c r="EI3" t="str">
        <f>A3</f>
        <v>sh hrd</v>
      </c>
    </row>
    <row r="4" spans="1:139">
      <c r="A4" s="1" t="str">
        <f>vocabulaire!B18</f>
        <v>hoog</v>
      </c>
      <c r="B4" s="14"/>
      <c r="C4" s="15">
        <v>1.46</v>
      </c>
      <c r="E4" s="18">
        <f>EG4</f>
        <v>577</v>
      </c>
      <c r="G4" s="8"/>
      <c r="H4" s="2">
        <f>FLOOR((J4*$C4),0.01)</f>
        <v>1.53</v>
      </c>
      <c r="I4" s="18">
        <f>M4</f>
        <v>655</v>
      </c>
      <c r="J4" s="6">
        <f>Gradings!C36</f>
        <v>1.0511999999999999</v>
      </c>
      <c r="K4" s="2"/>
      <c r="L4"/>
      <c r="M4">
        <f>FLOOR(($EC4*POWER((H4*100-$ED4),$EE4)),1)</f>
        <v>655</v>
      </c>
      <c r="N4"/>
      <c r="P4" s="8"/>
      <c r="Q4" s="2">
        <f>FLOOR((S4*$C4),0.01)</f>
        <v>1.61</v>
      </c>
      <c r="R4" s="18">
        <f>V4</f>
        <v>747</v>
      </c>
      <c r="S4" s="6">
        <f>Gradings!D36</f>
        <v>1.1035999999999999</v>
      </c>
      <c r="T4" s="2"/>
      <c r="U4"/>
      <c r="V4">
        <f>FLOOR(($EC4*POWER((Q4*100-$ED4),$EE4)),1)</f>
        <v>747</v>
      </c>
      <c r="W4"/>
      <c r="Y4" s="8"/>
      <c r="Z4" s="2">
        <f>FLOOR((AB4*$C4),0.01)</f>
        <v>1.69</v>
      </c>
      <c r="AA4" s="18">
        <f>AE4</f>
        <v>842</v>
      </c>
      <c r="AB4" s="6">
        <f>Gradings!E36</f>
        <v>1.1614</v>
      </c>
      <c r="AC4" s="2"/>
      <c r="AD4"/>
      <c r="AE4">
        <f>FLOOR(($EC4*POWER((Z4*100-$ED4),$EE4)),1)</f>
        <v>842</v>
      </c>
      <c r="AF4"/>
      <c r="AI4" s="2">
        <f>FLOOR((AK4*$C4),0.01)</f>
        <v>1.78</v>
      </c>
      <c r="AJ4" s="18">
        <f>AN4</f>
        <v>953</v>
      </c>
      <c r="AK4" s="6">
        <f>Gradings!F36</f>
        <v>1.2256</v>
      </c>
      <c r="AN4">
        <f>FLOOR(($EC4*POWER((AI4*100-$ED4),$EE4)),1)</f>
        <v>953</v>
      </c>
      <c r="AQ4" s="8"/>
      <c r="AR4" s="2">
        <f>FLOOR((AT4*$C4),0.01)</f>
        <v>1.8900000000000001</v>
      </c>
      <c r="AS4" s="18">
        <f>AW4</f>
        <v>1093</v>
      </c>
      <c r="AT4" s="6">
        <f>Gradings!G36</f>
        <v>1.2972999999999999</v>
      </c>
      <c r="AV4"/>
      <c r="AW4">
        <f>FLOOR(($EC4*POWER((AR4*100-$ED4),$EE4)),1)</f>
        <v>1093</v>
      </c>
      <c r="AX4"/>
      <c r="AZ4" s="8"/>
      <c r="BA4" s="2">
        <f>FLOOR((BC4*$C4),0.01)</f>
        <v>2.0100000000000002</v>
      </c>
      <c r="BB4" s="18">
        <f>BF4</f>
        <v>1251</v>
      </c>
      <c r="BC4" s="6">
        <f>Gradings!H36</f>
        <v>1.3778999999999999</v>
      </c>
      <c r="BE4"/>
      <c r="BF4">
        <f>FLOOR(($EC4*POWER((BA4*100-$ED4),$EE4)),1)</f>
        <v>1251</v>
      </c>
      <c r="BG4"/>
      <c r="BI4" s="8"/>
      <c r="BJ4" s="2">
        <f>FLOOR((BL4*$C4),0.01)</f>
        <v>2.14</v>
      </c>
      <c r="BK4" s="18">
        <f>BO4</f>
        <v>1428</v>
      </c>
      <c r="BL4" s="6">
        <f>Gradings!I36</f>
        <v>1.4708000000000001</v>
      </c>
      <c r="BN4"/>
      <c r="BO4">
        <f>FLOOR(($EC4*POWER((BJ4*100-$ED4),$EE4)),1)</f>
        <v>1428</v>
      </c>
      <c r="BP4"/>
      <c r="BR4" s="8"/>
      <c r="BS4" s="2">
        <f>FLOOR((BU4*$C4),0.01)</f>
        <v>2.3000000000000003</v>
      </c>
      <c r="BT4" s="18">
        <f>BX4</f>
        <v>1654</v>
      </c>
      <c r="BU4" s="6">
        <f>Gradings!J36</f>
        <v>1.5794999999999999</v>
      </c>
      <c r="BW4"/>
      <c r="BX4">
        <f>FLOOR(($EC4*POWER((BS4*100-$ED4),$EE4)),1)</f>
        <v>1654</v>
      </c>
      <c r="BY4"/>
      <c r="CA4" s="8"/>
      <c r="CB4" s="2">
        <f>FLOOR((CD4*$C4),0.01)</f>
        <v>2.4900000000000002</v>
      </c>
      <c r="CC4" s="18">
        <f>CG4</f>
        <v>1933</v>
      </c>
      <c r="CD4" s="6">
        <f>Gradings!K36</f>
        <v>1.7094</v>
      </c>
      <c r="CF4"/>
      <c r="CG4">
        <f>FLOOR(($EC4*POWER((CB4*100-$ED4),$EE4)),1)</f>
        <v>1933</v>
      </c>
      <c r="CH4"/>
      <c r="CJ4" s="8"/>
      <c r="CK4" s="2">
        <f>FLOOR((CM4*$C4),0.01)</f>
        <v>2.72</v>
      </c>
      <c r="CL4" s="18">
        <f>CP4</f>
        <v>2285</v>
      </c>
      <c r="CM4" s="6">
        <f>Gradings!L36</f>
        <v>1.8681000000000001</v>
      </c>
      <c r="CO4"/>
      <c r="CP4">
        <f>FLOOR(($EC4*POWER((CK4*100-$ED4),$EE4)),1)</f>
        <v>2285</v>
      </c>
      <c r="CQ4"/>
      <c r="CS4" s="8"/>
      <c r="CT4" s="2">
        <f>FLOOR((CV4*$C4),0.01)</f>
        <v>3.0100000000000002</v>
      </c>
      <c r="CU4" s="18">
        <f>CY4</f>
        <v>2750</v>
      </c>
      <c r="CV4" s="6">
        <f>Gradings!M36</f>
        <v>2.0672999999999999</v>
      </c>
      <c r="CX4"/>
      <c r="CY4">
        <f>FLOOR(($EC4*POWER((CT4*100-$ED4),$EE4)),1)</f>
        <v>2750</v>
      </c>
      <c r="CZ4"/>
      <c r="DB4" s="8"/>
      <c r="DC4" s="2">
        <f>FLOOR((DE4*$C4),0.01)</f>
        <v>3.39</v>
      </c>
      <c r="DD4" s="18">
        <f>DH4</f>
        <v>3391</v>
      </c>
      <c r="DE4" s="6">
        <f>Gradings!N36</f>
        <v>2.3260999999999998</v>
      </c>
      <c r="DG4"/>
      <c r="DH4">
        <f>FLOOR(($EC4*POWER((DC4*100-$ED4),$EE4)),1)</f>
        <v>3391</v>
      </c>
      <c r="DI4"/>
      <c r="DK4" s="8"/>
      <c r="DL4" s="2">
        <f>FLOOR((DN4*$C4),0.01)</f>
        <v>3.9</v>
      </c>
      <c r="DM4" s="18">
        <f>DQ4</f>
        <v>4303</v>
      </c>
      <c r="DN4" s="6">
        <f>Gradings!O36</f>
        <v>2.6766000000000001</v>
      </c>
      <c r="DP4"/>
      <c r="DQ4">
        <f>FLOOR(($EC4*POWER((DL4*100-$ED4),$EE4)),1)</f>
        <v>4303</v>
      </c>
      <c r="DR4"/>
      <c r="DT4" s="8"/>
      <c r="DU4" s="2">
        <f>FLOOR((DW4*$C4),0.01)</f>
        <v>4.67</v>
      </c>
      <c r="DV4" s="18">
        <f>DZ4</f>
        <v>5778</v>
      </c>
      <c r="DW4" s="6">
        <f>Gradings!P36</f>
        <v>3.2</v>
      </c>
      <c r="DY4"/>
      <c r="DZ4">
        <f>FLOOR(($EC4*POWER((DU4*100-$ED4),$EE4)),1)</f>
        <v>5778</v>
      </c>
      <c r="EA4"/>
      <c r="EB4"/>
      <c r="EC4">
        <v>1.8452299999999999</v>
      </c>
      <c r="ED4">
        <v>75</v>
      </c>
      <c r="EE4">
        <v>1.3480000000000001</v>
      </c>
      <c r="EG4">
        <f>FLOOR((EC4*POWER((C4*100-ED4),EE4)),1)</f>
        <v>577</v>
      </c>
      <c r="EI4" t="str">
        <f t="shared" ref="EI4:EI11" si="0">A4</f>
        <v>hoog</v>
      </c>
    </row>
    <row r="5" spans="1:139">
      <c r="A5" s="1" t="str">
        <f>vocabulaire!B22</f>
        <v>kogel</v>
      </c>
      <c r="B5" s="14"/>
      <c r="C5" s="15">
        <v>8.74</v>
      </c>
      <c r="E5" s="18">
        <f>EH5</f>
        <v>447</v>
      </c>
      <c r="G5" s="8"/>
      <c r="H5" s="2">
        <f>FLOOR((J5*$C5),0.01)</f>
        <v>9.06</v>
      </c>
      <c r="I5" s="18">
        <f>N5</f>
        <v>468</v>
      </c>
      <c r="J5" s="6">
        <f>Gradings!C37</f>
        <v>1.0367999999999999</v>
      </c>
      <c r="K5" s="2"/>
      <c r="L5"/>
      <c r="M5"/>
      <c r="N5">
        <f>FLOOR(($EC5*POWER((H5-$ED5),$EE5)),1)</f>
        <v>468</v>
      </c>
      <c r="P5" s="8"/>
      <c r="Q5" s="2">
        <f>FLOOR((S5*$C5),0.01)</f>
        <v>9.7000000000000011</v>
      </c>
      <c r="R5" s="18">
        <f>W5</f>
        <v>510</v>
      </c>
      <c r="S5" s="6">
        <f>Gradings!D37</f>
        <v>1.1100000000000001</v>
      </c>
      <c r="T5" s="2"/>
      <c r="U5"/>
      <c r="V5"/>
      <c r="W5">
        <f>FLOOR(($EC5*POWER((Q5-$ED5),$EE5)),1)</f>
        <v>510</v>
      </c>
      <c r="Y5" s="8"/>
      <c r="Z5" s="2">
        <f>FLOOR((AB5*$C5),0.01)</f>
        <v>10.43</v>
      </c>
      <c r="AA5" s="18">
        <f>AF5</f>
        <v>558</v>
      </c>
      <c r="AB5" s="6">
        <f>Gradings!E37</f>
        <v>1.1942999999999999</v>
      </c>
      <c r="AC5" s="2"/>
      <c r="AD5"/>
      <c r="AE5"/>
      <c r="AF5">
        <f>FLOOR(($EC5*POWER((Z5-$ED5),$EE5)),1)</f>
        <v>558</v>
      </c>
      <c r="AI5" s="2">
        <f>FLOOR((AK5*$C5),0.01)</f>
        <v>11.01</v>
      </c>
      <c r="AJ5" s="18">
        <f>AO5</f>
        <v>596</v>
      </c>
      <c r="AK5" s="6">
        <f>Gradings!F37</f>
        <v>1.2606999999999999</v>
      </c>
      <c r="AO5">
        <f>FLOOR(($EC5*POWER((AI5-$ED5),$EE5)),1)</f>
        <v>596</v>
      </c>
      <c r="AQ5" s="8"/>
      <c r="AR5" s="2">
        <f>FLOOR((AT5*$C5),0.01)</f>
        <v>11.97</v>
      </c>
      <c r="AS5" s="18">
        <f>AX5</f>
        <v>659</v>
      </c>
      <c r="AT5" s="6">
        <f>Gradings!G37</f>
        <v>1.3706</v>
      </c>
      <c r="AV5"/>
      <c r="AW5"/>
      <c r="AX5">
        <f>FLOOR(($EC5*POWER((AR5-$ED5),$EE5)),1)</f>
        <v>659</v>
      </c>
      <c r="AZ5" s="8"/>
      <c r="BA5" s="2">
        <f>FLOOR((BC5*$C5),0.01)</f>
        <v>13.120000000000001</v>
      </c>
      <c r="BB5" s="18">
        <f>BG5</f>
        <v>735</v>
      </c>
      <c r="BC5" s="6">
        <f>Gradings!H37</f>
        <v>1.5015000000000001</v>
      </c>
      <c r="BE5"/>
      <c r="BF5"/>
      <c r="BG5">
        <f>FLOOR(($EC5*POWER((BA5-$ED5),$EE5)),1)</f>
        <v>735</v>
      </c>
      <c r="BI5" s="8"/>
      <c r="BJ5" s="2">
        <f>FLOOR((BL5*$C5),0.01)</f>
        <v>14.5</v>
      </c>
      <c r="BK5" s="18">
        <f>BP5</f>
        <v>827</v>
      </c>
      <c r="BL5" s="6">
        <f>Gradings!I37</f>
        <v>1.66</v>
      </c>
      <c r="BN5"/>
      <c r="BO5"/>
      <c r="BP5">
        <f>FLOOR(($EC5*POWER((BJ5-$ED5),$EE5)),1)</f>
        <v>827</v>
      </c>
      <c r="BR5" s="8"/>
      <c r="BS5" s="2">
        <f>FLOOR((BU5*$C5),0.01)</f>
        <v>16.22</v>
      </c>
      <c r="BT5" s="18">
        <f>BY5</f>
        <v>943</v>
      </c>
      <c r="BU5" s="6">
        <f>Gradings!J37</f>
        <v>1.8559000000000001</v>
      </c>
      <c r="BW5"/>
      <c r="BX5"/>
      <c r="BY5">
        <f>FLOOR(($EC5*POWER((BS5-$ED5),$EE5)),1)</f>
        <v>943</v>
      </c>
      <c r="CA5" s="8"/>
      <c r="CB5" s="2">
        <f>FLOOR((CD5*$C5),0.01)</f>
        <v>16.010000000000002</v>
      </c>
      <c r="CC5" s="18">
        <f>CH5</f>
        <v>929</v>
      </c>
      <c r="CD5" s="6">
        <f>Gradings!K37</f>
        <v>1.8324</v>
      </c>
      <c r="CF5"/>
      <c r="CG5"/>
      <c r="CH5">
        <f>FLOOR(($EC5*POWER((CB5-$ED5),$EE5)),1)</f>
        <v>929</v>
      </c>
      <c r="CJ5" s="8"/>
      <c r="CK5" s="2">
        <f>FLOOR((CM5*$C5),0.01)</f>
        <v>18.12</v>
      </c>
      <c r="CL5" s="18">
        <f>CQ5</f>
        <v>1071</v>
      </c>
      <c r="CM5" s="6">
        <f>Gradings!L37</f>
        <v>2.0741999999999998</v>
      </c>
      <c r="CO5"/>
      <c r="CP5"/>
      <c r="CQ5">
        <f>FLOOR(($EC5*POWER((CK5-$ED5),$EE5)),1)</f>
        <v>1071</v>
      </c>
      <c r="CS5" s="8"/>
      <c r="CT5" s="2">
        <f>FLOOR((CV5*$C5),0.01)</f>
        <v>20.88</v>
      </c>
      <c r="CU5" s="18">
        <f>CZ5</f>
        <v>1259</v>
      </c>
      <c r="CV5" s="6">
        <f>Gradings!M37</f>
        <v>2.3894000000000002</v>
      </c>
      <c r="CX5"/>
      <c r="CY5"/>
      <c r="CZ5">
        <f>FLOOR(($EC5*POWER((CT5-$ED5),$EE5)),1)</f>
        <v>1259</v>
      </c>
      <c r="DB5" s="8"/>
      <c r="DC5" s="2">
        <f>FLOOR((DE5*$C5),0.01)</f>
        <v>24.62</v>
      </c>
      <c r="DD5" s="18">
        <f>DI5</f>
        <v>1515</v>
      </c>
      <c r="DE5" s="6">
        <f>Gradings!N37</f>
        <v>2.8176000000000001</v>
      </c>
      <c r="DG5"/>
      <c r="DH5"/>
      <c r="DI5">
        <f>FLOOR(($EC5*POWER((DC5-$ED5),$EE5)),1)</f>
        <v>1515</v>
      </c>
      <c r="DK5" s="8"/>
      <c r="DL5" s="2">
        <f>FLOOR((DN5*$C5),0.01)</f>
        <v>30</v>
      </c>
      <c r="DM5" s="18">
        <f>DR5</f>
        <v>1887</v>
      </c>
      <c r="DN5" s="6">
        <f>Gradings!O37</f>
        <v>3.4327999999999999</v>
      </c>
      <c r="DP5"/>
      <c r="DQ5"/>
      <c r="DR5">
        <f>FLOOR(($EC5*POWER((DL5-$ED5),$EE5)),1)</f>
        <v>1887</v>
      </c>
      <c r="DT5" s="8"/>
      <c r="DU5" s="2">
        <f>FLOOR((DW5*$C5),0.01)</f>
        <v>38.380000000000003</v>
      </c>
      <c r="DV5" s="18">
        <f>EA5</f>
        <v>2474</v>
      </c>
      <c r="DW5" s="6">
        <f>Gradings!P37</f>
        <v>4.3917000000000002</v>
      </c>
      <c r="DY5"/>
      <c r="DZ5"/>
      <c r="EA5">
        <f>FLOOR(($EC5*POWER((DU5-$ED5),$EE5)),1)</f>
        <v>2474</v>
      </c>
      <c r="EB5"/>
      <c r="EC5">
        <v>56.021099999999997</v>
      </c>
      <c r="ED5">
        <v>1.5</v>
      </c>
      <c r="EE5">
        <v>1.05</v>
      </c>
      <c r="EH5">
        <f>FLOOR((EC5*POWER((C5-ED5),EE5)),1)</f>
        <v>447</v>
      </c>
      <c r="EI5" t="str">
        <f t="shared" si="0"/>
        <v>kogel</v>
      </c>
    </row>
    <row r="6" spans="1:139" ht="12.75" thickBot="1">
      <c r="A6" s="1" t="str">
        <f>vocabulaire!B5</f>
        <v>200 m</v>
      </c>
      <c r="B6" s="16"/>
      <c r="C6" s="17">
        <v>31.99</v>
      </c>
      <c r="D6" s="2">
        <f>C6</f>
        <v>31.99</v>
      </c>
      <c r="E6" s="18">
        <f>EF6</f>
        <v>352</v>
      </c>
      <c r="G6" s="8"/>
      <c r="H6" s="2">
        <f>K6</f>
        <v>31.04</v>
      </c>
      <c r="I6" s="18">
        <f>L6</f>
        <v>412</v>
      </c>
      <c r="J6" s="6">
        <f>Gradings!C38</f>
        <v>0.97019999999999995</v>
      </c>
      <c r="K6" s="2">
        <f>CEILING((J6*$D6),0.01)</f>
        <v>31.04</v>
      </c>
      <c r="L6">
        <f>FLOOR(($EC6*POWER(($ED6-K6),$EE6)),1)</f>
        <v>412</v>
      </c>
      <c r="M6"/>
      <c r="N6"/>
      <c r="P6" s="8"/>
      <c r="Q6" s="2">
        <f>T6</f>
        <v>29.89</v>
      </c>
      <c r="R6" s="18">
        <f>U6</f>
        <v>490</v>
      </c>
      <c r="S6" s="6">
        <f>Gradings!D38</f>
        <v>0.93420000000000003</v>
      </c>
      <c r="T6" s="2">
        <f>CEILING((S6*$D6),0.01)</f>
        <v>29.89</v>
      </c>
      <c r="U6">
        <f>FLOOR(($EC6*POWER(($ED6-T6),$EE6)),1)</f>
        <v>490</v>
      </c>
      <c r="V6"/>
      <c r="W6"/>
      <c r="Y6" s="8"/>
      <c r="Z6" s="2">
        <f>AC6</f>
        <v>28.740000000000002</v>
      </c>
      <c r="AA6" s="18">
        <f>AD6</f>
        <v>574</v>
      </c>
      <c r="AB6" s="6">
        <f>Gradings!E38</f>
        <v>0.8982</v>
      </c>
      <c r="AC6" s="2">
        <f>CEILING((AB6*$D6),0.01)</f>
        <v>28.740000000000002</v>
      </c>
      <c r="AD6">
        <f>FLOOR(($EC6*POWER(($ED6-AC6),$EE6)),1)</f>
        <v>574</v>
      </c>
      <c r="AE6"/>
      <c r="AF6"/>
      <c r="AI6" s="2">
        <f>AL6</f>
        <v>27.59</v>
      </c>
      <c r="AJ6" s="18">
        <f>AM6</f>
        <v>664</v>
      </c>
      <c r="AK6" s="6">
        <f>Gradings!F38</f>
        <v>0.86219999999999997</v>
      </c>
      <c r="AL6" s="2">
        <f>CEILING((AK6*$D6),0.01)</f>
        <v>27.59</v>
      </c>
      <c r="AM6">
        <f>FLOOR(($EC6*POWER(($ED6-AL6),$EE6)),1)</f>
        <v>664</v>
      </c>
      <c r="AQ6" s="8"/>
      <c r="AR6" s="2">
        <f>AU6</f>
        <v>26.44</v>
      </c>
      <c r="AS6" s="18">
        <f>AV6</f>
        <v>759</v>
      </c>
      <c r="AT6" s="6">
        <f>Gradings!G38</f>
        <v>0.82620000000000005</v>
      </c>
      <c r="AU6" s="2">
        <f>CEILING((AT6*$D6),0.01)</f>
        <v>26.44</v>
      </c>
      <c r="AV6">
        <f>FLOOR(($EC6*POWER(($ED6-AU6),$EE6)),1)</f>
        <v>759</v>
      </c>
      <c r="AW6"/>
      <c r="AX6"/>
      <c r="AZ6" s="8"/>
      <c r="BA6" s="2">
        <f>BD6</f>
        <v>25.28</v>
      </c>
      <c r="BB6" s="18">
        <f>BE6</f>
        <v>861</v>
      </c>
      <c r="BC6" s="6">
        <f>Gradings!H38</f>
        <v>0.79020000000000001</v>
      </c>
      <c r="BD6" s="2">
        <f>CEILING((BC6*$D6),0.01)</f>
        <v>25.28</v>
      </c>
      <c r="BE6">
        <f>FLOOR(($EC6*POWER(($ED6-BD6),$EE6)),1)</f>
        <v>861</v>
      </c>
      <c r="BF6"/>
      <c r="BG6"/>
      <c r="BI6" s="8"/>
      <c r="BJ6" s="2">
        <f>BM6</f>
        <v>24.13</v>
      </c>
      <c r="BK6" s="18">
        <f>BN6</f>
        <v>968</v>
      </c>
      <c r="BL6" s="6">
        <f>Gradings!I38</f>
        <v>0.75419999999999998</v>
      </c>
      <c r="BM6" s="2">
        <f>CEILING((BL6*$D6),0.01)</f>
        <v>24.13</v>
      </c>
      <c r="BN6">
        <f>FLOOR(($EC6*POWER(($ED6-BM6),$EE6)),1)</f>
        <v>968</v>
      </c>
      <c r="BO6"/>
      <c r="BP6"/>
      <c r="BR6" s="8"/>
      <c r="BS6" s="2">
        <f>BV6</f>
        <v>22.62</v>
      </c>
      <c r="BT6" s="18">
        <f>BW6</f>
        <v>1117</v>
      </c>
      <c r="BU6" s="6">
        <f>Gradings!J38</f>
        <v>0.70679999999999998</v>
      </c>
      <c r="BV6" s="2">
        <f>CEILING((BU6*$D6),0.01)</f>
        <v>22.62</v>
      </c>
      <c r="BW6">
        <f>FLOOR(($EC6*POWER(($ED6-BV6),$EE6)),1)</f>
        <v>1117</v>
      </c>
      <c r="BX6"/>
      <c r="BY6"/>
      <c r="CA6" s="8"/>
      <c r="CB6" s="2">
        <f>CE6</f>
        <v>20.94</v>
      </c>
      <c r="CC6" s="18">
        <f>CF6</f>
        <v>1294</v>
      </c>
      <c r="CD6" s="6">
        <f>Gradings!K38</f>
        <v>0.65449999999999997</v>
      </c>
      <c r="CE6" s="2">
        <f>CEILING((CD6*$D6),0.01)</f>
        <v>20.94</v>
      </c>
      <c r="CF6">
        <f>FLOOR(($EC6*POWER(($ED6-CE6),$EE6)),1)</f>
        <v>1294</v>
      </c>
      <c r="CG6"/>
      <c r="CH6"/>
      <c r="CJ6" s="8"/>
      <c r="CK6" s="2">
        <f>CN6</f>
        <v>18.740000000000002</v>
      </c>
      <c r="CL6" s="18">
        <f>CO6</f>
        <v>1543</v>
      </c>
      <c r="CM6" s="6">
        <f>Gradings!L38</f>
        <v>0.5857</v>
      </c>
      <c r="CN6" s="2">
        <f>CEILING((CM6*$D6),0.01)</f>
        <v>18.740000000000002</v>
      </c>
      <c r="CO6">
        <f>FLOOR(($EC6*POWER(($ED6-CN6),$EE6)),1)</f>
        <v>1543</v>
      </c>
      <c r="CP6"/>
      <c r="CQ6"/>
      <c r="CS6" s="8"/>
      <c r="CT6" s="2">
        <f>CW6</f>
        <v>15.780000000000001</v>
      </c>
      <c r="CU6" s="18">
        <f>CX6</f>
        <v>1908</v>
      </c>
      <c r="CV6" s="6">
        <f>Gradings!M38</f>
        <v>0.49320000000000003</v>
      </c>
      <c r="CW6" s="2">
        <f>CEILING((CV6*$D6),0.01)</f>
        <v>15.780000000000001</v>
      </c>
      <c r="CX6">
        <f>FLOOR(($EC6*POWER(($ED6-CW6),$EE6)),1)</f>
        <v>1908</v>
      </c>
      <c r="CY6"/>
      <c r="CZ6"/>
      <c r="DB6" s="8"/>
      <c r="DC6" s="2">
        <f>DF6</f>
        <v>11.52</v>
      </c>
      <c r="DD6" s="18">
        <f>DG6</f>
        <v>2494</v>
      </c>
      <c r="DE6" s="6">
        <f>Gradings!N38</f>
        <v>0.36</v>
      </c>
      <c r="DF6" s="2">
        <f>CEILING((DE6*$D6),0.01)</f>
        <v>11.52</v>
      </c>
      <c r="DG6">
        <f>FLOOR(($EC6*POWER(($ED6-DF6),$EE6)),1)</f>
        <v>2494</v>
      </c>
      <c r="DH6"/>
      <c r="DI6"/>
      <c r="DK6" s="8"/>
      <c r="DL6" s="2">
        <f>DO6</f>
        <v>9.4</v>
      </c>
      <c r="DM6" s="18">
        <f>DP6</f>
        <v>2812</v>
      </c>
      <c r="DN6" s="6">
        <f>Gradings!O38</f>
        <v>0.29380000000000001</v>
      </c>
      <c r="DO6" s="2">
        <f>CEILING((DN6*$D6),0.01)</f>
        <v>9.4</v>
      </c>
      <c r="DP6">
        <f>FLOOR(($EC6*POWER(($ED6-DO6),$EE6)),1)</f>
        <v>2812</v>
      </c>
      <c r="DQ6"/>
      <c r="DR6"/>
      <c r="DT6" s="8"/>
      <c r="DU6" s="2">
        <f>DX6</f>
        <v>6.1400000000000006</v>
      </c>
      <c r="DV6" s="18">
        <f>DY6</f>
        <v>3333</v>
      </c>
      <c r="DW6" s="6">
        <f>Gradings!P38</f>
        <v>0.19170000000000001</v>
      </c>
      <c r="DX6" s="2">
        <f>CEILING((DW6*$D6),0.01)</f>
        <v>6.1400000000000006</v>
      </c>
      <c r="DY6">
        <f>FLOOR(($EC6*POWER(($ED6-DX6),$EE6)),1)</f>
        <v>3333</v>
      </c>
      <c r="DZ6"/>
      <c r="EA6"/>
      <c r="EB6"/>
      <c r="EC6">
        <v>4.9908700000000001</v>
      </c>
      <c r="ED6">
        <v>42.5</v>
      </c>
      <c r="EE6">
        <v>1.81</v>
      </c>
      <c r="EF6">
        <f>FLOOR((EC6*POWER((ED6-D6),EE6)),1)</f>
        <v>352</v>
      </c>
      <c r="EI6" t="str">
        <f t="shared" si="0"/>
        <v>200 m</v>
      </c>
    </row>
    <row r="7" spans="1:139" s="11" customFormat="1">
      <c r="A7" s="19" t="str">
        <f>vocabulaire!B30</f>
        <v>dag 1</v>
      </c>
      <c r="B7" s="20"/>
      <c r="C7" s="21"/>
      <c r="D7" s="21"/>
      <c r="E7" s="22">
        <f>SUM(E3:E6)</f>
        <v>2199</v>
      </c>
      <c r="F7" s="23"/>
      <c r="G7" s="22"/>
      <c r="H7" s="22"/>
      <c r="I7" s="22">
        <f>SUM(I3:I6)</f>
        <v>2387</v>
      </c>
      <c r="J7" s="6">
        <f>Gradings!C39</f>
        <v>0</v>
      </c>
      <c r="K7" s="22"/>
      <c r="L7" s="20"/>
      <c r="M7" s="20"/>
      <c r="N7" s="20"/>
      <c r="O7" s="23"/>
      <c r="P7" s="22"/>
      <c r="Q7" s="22"/>
      <c r="R7" s="22">
        <f>SUM(R3:R6)</f>
        <v>2244</v>
      </c>
      <c r="S7" s="6">
        <f>Gradings!D39</f>
        <v>0</v>
      </c>
      <c r="T7" s="22"/>
      <c r="U7" s="20"/>
      <c r="V7" s="20"/>
      <c r="W7" s="20"/>
      <c r="X7" s="23"/>
      <c r="Y7" s="22"/>
      <c r="Z7" s="22"/>
      <c r="AA7" s="22">
        <f>SUM(AA3:AA6)</f>
        <v>2625</v>
      </c>
      <c r="AB7" s="6">
        <f>Gradings!E39</f>
        <v>0</v>
      </c>
      <c r="AC7" s="22"/>
      <c r="AD7" s="20"/>
      <c r="AE7" s="20"/>
      <c r="AF7" s="20"/>
      <c r="AG7" s="23"/>
      <c r="AH7" s="22"/>
      <c r="AI7" s="22"/>
      <c r="AJ7" s="22">
        <f>SUM(AJ3:AJ6)</f>
        <v>2855</v>
      </c>
      <c r="AK7" s="6">
        <f>Gradings!F39</f>
        <v>0</v>
      </c>
      <c r="AL7" s="22"/>
      <c r="AM7" s="20"/>
      <c r="AN7" s="20"/>
      <c r="AO7" s="20"/>
      <c r="AP7" s="21"/>
      <c r="AQ7" s="22"/>
      <c r="AR7" s="22"/>
      <c r="AS7" s="22">
        <f>SUM(AS3:AS6)</f>
        <v>3325</v>
      </c>
      <c r="AT7" s="6">
        <f>Gradings!G39</f>
        <v>0</v>
      </c>
      <c r="AU7" s="22"/>
      <c r="AV7" s="20"/>
      <c r="AW7" s="20"/>
      <c r="AX7" s="20"/>
      <c r="AY7" s="21"/>
      <c r="AZ7" s="22"/>
      <c r="BA7" s="22"/>
      <c r="BB7" s="22">
        <f>SUM(BB3:BB6)</f>
        <v>3685</v>
      </c>
      <c r="BC7" s="6">
        <f>Gradings!H39</f>
        <v>0</v>
      </c>
      <c r="BD7" s="22"/>
      <c r="BE7" s="20"/>
      <c r="BF7" s="20"/>
      <c r="BG7" s="20"/>
      <c r="BH7" s="21"/>
      <c r="BI7" s="22"/>
      <c r="BJ7" s="22"/>
      <c r="BK7" s="22">
        <f>SUM(BK3:BK6)</f>
        <v>4253</v>
      </c>
      <c r="BL7" s="6">
        <f>Gradings!I39</f>
        <v>0</v>
      </c>
      <c r="BM7" s="22"/>
      <c r="BN7" s="20"/>
      <c r="BO7" s="20"/>
      <c r="BP7" s="20"/>
      <c r="BQ7" s="21"/>
      <c r="BR7" s="22"/>
      <c r="BS7" s="22"/>
      <c r="BT7" s="22">
        <f>SUM(BT3:BT6)</f>
        <v>4956</v>
      </c>
      <c r="BU7" s="6">
        <f>Gradings!J39</f>
        <v>0</v>
      </c>
      <c r="BV7" s="22"/>
      <c r="BW7" s="20"/>
      <c r="BX7" s="20"/>
      <c r="BY7" s="20"/>
      <c r="BZ7" s="21"/>
      <c r="CA7" s="22"/>
      <c r="CB7" s="22"/>
      <c r="CC7" s="22">
        <f>SUM(CC3:CC6)</f>
        <v>5637</v>
      </c>
      <c r="CD7" s="6">
        <f>Gradings!K39</f>
        <v>0</v>
      </c>
      <c r="CE7" s="22"/>
      <c r="CF7" s="20"/>
      <c r="CG7" s="20"/>
      <c r="CH7" s="20"/>
      <c r="CI7" s="21"/>
      <c r="CJ7" s="22"/>
      <c r="CK7" s="22"/>
      <c r="CL7" s="22">
        <f>SUM(CL3:CL6)</f>
        <v>6697</v>
      </c>
      <c r="CM7" s="6">
        <f>Gradings!L39</f>
        <v>0</v>
      </c>
      <c r="CN7" s="22"/>
      <c r="CR7" s="21"/>
      <c r="CS7" s="22"/>
      <c r="CT7" s="22"/>
      <c r="CU7" s="22">
        <f>SUM(CU3:CU6)</f>
        <v>8179</v>
      </c>
      <c r="CV7" s="6">
        <f>Gradings!M39</f>
        <v>0</v>
      </c>
      <c r="CW7" s="22"/>
      <c r="DA7" s="21"/>
      <c r="DB7" s="22"/>
      <c r="DC7" s="22"/>
      <c r="DD7" s="22">
        <f>SUM(DD3:DD6)</f>
        <v>10392</v>
      </c>
      <c r="DE7" s="6">
        <f>Gradings!N39</f>
        <v>0</v>
      </c>
      <c r="DF7" s="22"/>
      <c r="DJ7" s="21"/>
      <c r="DK7" s="22"/>
      <c r="DL7" s="22"/>
      <c r="DM7" s="22">
        <f>SUM(DM3:DM6)</f>
        <v>12141</v>
      </c>
      <c r="DN7" s="6">
        <f>Gradings!O39</f>
        <v>0</v>
      </c>
      <c r="DO7" s="22"/>
      <c r="DS7" s="21"/>
      <c r="DT7" s="22"/>
      <c r="DU7" s="22"/>
      <c r="DV7" s="22">
        <f>SUM(DV3:DV6)</f>
        <v>14905</v>
      </c>
      <c r="DW7" s="6">
        <f>Gradings!P39</f>
        <v>0</v>
      </c>
      <c r="DX7" s="22"/>
      <c r="EI7"/>
    </row>
    <row r="8" spans="1:139" ht="12.75" thickBot="1">
      <c r="G8" s="8"/>
      <c r="H8" s="2"/>
      <c r="I8" s="8"/>
      <c r="J8" s="6">
        <f>Gradings!C40</f>
        <v>0</v>
      </c>
      <c r="K8" s="2"/>
      <c r="L8"/>
      <c r="M8"/>
      <c r="N8"/>
      <c r="P8" s="8"/>
      <c r="Q8" s="2"/>
      <c r="R8" s="8"/>
      <c r="S8" s="6">
        <f>Gradings!D40</f>
        <v>0</v>
      </c>
      <c r="T8" s="2"/>
      <c r="U8"/>
      <c r="V8"/>
      <c r="W8"/>
      <c r="Y8" s="8"/>
      <c r="Z8" s="2"/>
      <c r="AA8" s="8"/>
      <c r="AB8" s="6">
        <f>Gradings!E40</f>
        <v>0</v>
      </c>
      <c r="AC8" s="2"/>
      <c r="AD8"/>
      <c r="AE8"/>
      <c r="AF8"/>
      <c r="AK8" s="6">
        <f>Gradings!F40</f>
        <v>0</v>
      </c>
      <c r="AQ8" s="8"/>
      <c r="AS8" s="8"/>
      <c r="AT8" s="6">
        <f>Gradings!G40</f>
        <v>0</v>
      </c>
      <c r="AV8"/>
      <c r="AW8"/>
      <c r="AX8"/>
      <c r="AZ8" s="8"/>
      <c r="BB8" s="8"/>
      <c r="BC8" s="6">
        <f>Gradings!H40</f>
        <v>0</v>
      </c>
      <c r="BE8"/>
      <c r="BF8"/>
      <c r="BG8"/>
      <c r="BI8" s="8"/>
      <c r="BK8" s="8"/>
      <c r="BL8" s="6">
        <f>Gradings!I40</f>
        <v>0</v>
      </c>
      <c r="BN8"/>
      <c r="BO8"/>
      <c r="BP8"/>
      <c r="BR8" s="8"/>
      <c r="BT8" s="8"/>
      <c r="BU8" s="6">
        <f>Gradings!J40</f>
        <v>0</v>
      </c>
      <c r="BW8"/>
      <c r="BX8"/>
      <c r="BY8"/>
      <c r="CA8" s="8"/>
      <c r="CC8" s="8"/>
      <c r="CD8" s="6">
        <f>Gradings!K40</f>
        <v>0</v>
      </c>
      <c r="CF8"/>
      <c r="CG8"/>
      <c r="CH8"/>
      <c r="CJ8" s="8"/>
      <c r="CL8" s="8"/>
      <c r="CM8" s="6">
        <f>Gradings!L40</f>
        <v>0</v>
      </c>
      <c r="CO8"/>
      <c r="CP8"/>
      <c r="CQ8"/>
      <c r="CS8" s="8"/>
      <c r="CU8" s="8"/>
      <c r="CV8" s="6">
        <f>Gradings!M40</f>
        <v>0</v>
      </c>
      <c r="CX8"/>
      <c r="CY8"/>
      <c r="CZ8"/>
      <c r="DB8" s="8"/>
      <c r="DD8" s="8"/>
      <c r="DE8" s="6">
        <f>Gradings!N40</f>
        <v>0</v>
      </c>
      <c r="DG8"/>
      <c r="DH8"/>
      <c r="DI8"/>
      <c r="DK8" s="8"/>
      <c r="DM8" s="8"/>
      <c r="DN8" s="6">
        <f>Gradings!O40</f>
        <v>0</v>
      </c>
      <c r="DP8"/>
      <c r="DQ8"/>
      <c r="DR8"/>
      <c r="DT8" s="8"/>
      <c r="DV8" s="8"/>
      <c r="DW8" s="6">
        <f>Gradings!P40</f>
        <v>0</v>
      </c>
      <c r="DY8"/>
      <c r="DZ8"/>
      <c r="EA8"/>
      <c r="EB8"/>
    </row>
    <row r="9" spans="1:139">
      <c r="A9" s="1" t="str">
        <f>vocabulaire!B20</f>
        <v>ver</v>
      </c>
      <c r="B9" s="12"/>
      <c r="C9" s="13">
        <v>4.03</v>
      </c>
      <c r="E9" s="18">
        <f>EG9</f>
        <v>315</v>
      </c>
      <c r="G9" s="8"/>
      <c r="H9" s="2">
        <f>FLOOR((J9*$C9),0.01)</f>
        <v>4.2300000000000004</v>
      </c>
      <c r="I9" s="18">
        <f>M9</f>
        <v>362</v>
      </c>
      <c r="J9" s="6">
        <f>Gradings!C41</f>
        <v>1.05</v>
      </c>
      <c r="K9" s="2"/>
      <c r="L9"/>
      <c r="M9">
        <f>FLOOR(($EC9*POWER((H9*100-$ED9),$EE9)),1)</f>
        <v>362</v>
      </c>
      <c r="N9"/>
      <c r="P9" s="8"/>
      <c r="Q9" s="2">
        <f>FLOOR((S9*$C9),0.01)</f>
        <v>4.47</v>
      </c>
      <c r="R9" s="18">
        <f>V9</f>
        <v>421</v>
      </c>
      <c r="S9" s="6">
        <f>Gradings!D41</f>
        <v>1.1101000000000001</v>
      </c>
      <c r="T9" s="2"/>
      <c r="U9"/>
      <c r="V9">
        <f>FLOOR(($EC9*POWER((Q9*100-$ED9),$EE9)),1)</f>
        <v>421</v>
      </c>
      <c r="W9"/>
      <c r="Y9" s="8"/>
      <c r="Z9" s="2">
        <f>FLOOR((AB9*$C9),0.01)</f>
        <v>4.74</v>
      </c>
      <c r="AA9" s="18">
        <f>AE9</f>
        <v>490</v>
      </c>
      <c r="AB9" s="6">
        <f>Gradings!E41</f>
        <v>1.1776</v>
      </c>
      <c r="AC9" s="2"/>
      <c r="AD9"/>
      <c r="AE9">
        <f>FLOOR(($EC9*POWER((Z9*100-$ED9),$EE9)),1)</f>
        <v>490</v>
      </c>
      <c r="AF9"/>
      <c r="AI9" s="2">
        <f>FLOOR((AK9*$C9),0.01)</f>
        <v>5.05</v>
      </c>
      <c r="AJ9" s="18">
        <f>AN9</f>
        <v>573</v>
      </c>
      <c r="AK9" s="6">
        <f>Gradings!F41</f>
        <v>1.2538</v>
      </c>
      <c r="AN9">
        <f>FLOOR(($EC9*POWER((AI9*100-$ED9),$EE9)),1)</f>
        <v>573</v>
      </c>
      <c r="AQ9" s="8"/>
      <c r="AR9" s="2">
        <f>FLOOR((AT9*$C9),0.01)</f>
        <v>5.4</v>
      </c>
      <c r="AS9" s="18">
        <f>AW9</f>
        <v>671</v>
      </c>
      <c r="AT9" s="6">
        <f>Gradings!G41</f>
        <v>1.3405</v>
      </c>
      <c r="AV9"/>
      <c r="AW9">
        <f>FLOOR(($EC9*POWER((AR9*100-$ED9),$EE9)),1)</f>
        <v>671</v>
      </c>
      <c r="AX9"/>
      <c r="AZ9" s="8"/>
      <c r="BA9" s="2">
        <f>FLOOR((BC9*$C9),0.01)</f>
        <v>5.8</v>
      </c>
      <c r="BB9" s="18">
        <f>BF9</f>
        <v>789</v>
      </c>
      <c r="BC9" s="6">
        <f>Gradings!H41</f>
        <v>1.44</v>
      </c>
      <c r="BE9"/>
      <c r="BF9">
        <f>FLOOR(($EC9*POWER((BA9*100-$ED9),$EE9)),1)</f>
        <v>789</v>
      </c>
      <c r="BG9"/>
      <c r="BI9" s="8"/>
      <c r="BJ9" s="2">
        <f>FLOOR((BL9*$C9),0.01)</f>
        <v>6.26</v>
      </c>
      <c r="BK9" s="18">
        <f>BO9</f>
        <v>930</v>
      </c>
      <c r="BL9" s="6">
        <f>Gradings!I41</f>
        <v>1.5557000000000001</v>
      </c>
      <c r="BN9"/>
      <c r="BO9">
        <f>FLOOR(($EC9*POWER((BJ9*100-$ED9),$EE9)),1)</f>
        <v>930</v>
      </c>
      <c r="BP9"/>
      <c r="BR9" s="8"/>
      <c r="BS9" s="2">
        <f>FLOOR((BU9*$C9),0.01)</f>
        <v>6.82</v>
      </c>
      <c r="BT9" s="18">
        <f>BX9</f>
        <v>1112</v>
      </c>
      <c r="BU9" s="6">
        <f>Gradings!J41</f>
        <v>1.6942999999999999</v>
      </c>
      <c r="BW9"/>
      <c r="BX9">
        <f>FLOOR(($EC9*POWER((BS9*100-$ED9),$EE9)),1)</f>
        <v>1112</v>
      </c>
      <c r="BY9"/>
      <c r="CA9" s="8"/>
      <c r="CB9" s="2">
        <f>FLOOR((CD9*$C9),0.01)</f>
        <v>7.53</v>
      </c>
      <c r="CC9" s="18">
        <f>CG9</f>
        <v>1355</v>
      </c>
      <c r="CD9" s="6">
        <f>Gradings!K41</f>
        <v>1.8694999999999999</v>
      </c>
      <c r="CF9"/>
      <c r="CG9">
        <f>FLOOR(($EC9*POWER((CB9*100-$ED9),$EE9)),1)</f>
        <v>1355</v>
      </c>
      <c r="CH9"/>
      <c r="CJ9" s="8"/>
      <c r="CK9" s="2">
        <f>FLOOR((CM9*$C9),0.01)</f>
        <v>8.7200000000000006</v>
      </c>
      <c r="CL9" s="18">
        <f>CP9</f>
        <v>1792</v>
      </c>
      <c r="CM9" s="6">
        <f>Gradings!L41</f>
        <v>2.1644999999999999</v>
      </c>
      <c r="CO9"/>
      <c r="CP9">
        <f>FLOOR(($EC9*POWER((CK9*100-$ED9),$EE9)),1)</f>
        <v>1792</v>
      </c>
      <c r="CQ9"/>
      <c r="CS9" s="8"/>
      <c r="CT9" s="2">
        <f>FLOOR((CV9*$C9),0.01)</f>
        <v>11.74</v>
      </c>
      <c r="CU9" s="18">
        <f>CY9</f>
        <v>3044</v>
      </c>
      <c r="CV9" s="6">
        <f>Gradings!M41</f>
        <v>2.9154</v>
      </c>
      <c r="CX9"/>
      <c r="CY9">
        <f>FLOOR(($EC9*POWER((CT9*100-$ED9),$EE9)),1)</f>
        <v>3044</v>
      </c>
      <c r="CZ9"/>
      <c r="DB9" s="8"/>
      <c r="DC9" s="2">
        <f>FLOOR((DE9*$C9),0.01)</f>
        <v>13.17</v>
      </c>
      <c r="DD9" s="18">
        <f>DH9</f>
        <v>3700</v>
      </c>
      <c r="DE9" s="6">
        <f>Gradings!N41</f>
        <v>3.2696000000000001</v>
      </c>
      <c r="DG9"/>
      <c r="DH9">
        <f>FLOOR(($EC9*POWER((DC9*100-$ED9),$EE9)),1)</f>
        <v>3700</v>
      </c>
      <c r="DI9"/>
      <c r="DK9" s="8"/>
      <c r="DL9" s="2">
        <f>FLOOR((DN9*$C9),0.01)</f>
        <v>17.82</v>
      </c>
      <c r="DM9" s="18">
        <f>DQ9</f>
        <v>6067</v>
      </c>
      <c r="DN9" s="6">
        <f>Gradings!O41</f>
        <v>4.4234999999999998</v>
      </c>
      <c r="DP9"/>
      <c r="DQ9">
        <f>FLOOR(($EC9*POWER((DL9*100-$ED9),$EE9)),1)</f>
        <v>6067</v>
      </c>
      <c r="DR9"/>
      <c r="DT9" s="8"/>
      <c r="DU9" s="2">
        <f>FLOOR((DW9*$C9),0.01)</f>
        <v>30.3</v>
      </c>
      <c r="DV9" s="18">
        <f>DZ9</f>
        <v>13831</v>
      </c>
      <c r="DW9" s="6">
        <f>Gradings!P41</f>
        <v>7.52</v>
      </c>
      <c r="DY9"/>
      <c r="DZ9">
        <f>FLOOR(($EC9*POWER((DU9*100-$ED9),$EE9)),1)</f>
        <v>13831</v>
      </c>
      <c r="EA9"/>
      <c r="EB9"/>
      <c r="EC9">
        <v>0.188807</v>
      </c>
      <c r="ED9">
        <v>210</v>
      </c>
      <c r="EE9">
        <v>1.41</v>
      </c>
      <c r="EG9">
        <f>FLOOR((EC9*POWER((C9*100-ED9),EE9)),1)</f>
        <v>315</v>
      </c>
      <c r="EI9" t="str">
        <f t="shared" si="0"/>
        <v>ver</v>
      </c>
    </row>
    <row r="10" spans="1:139">
      <c r="A10" s="1" t="str">
        <f>vocabulaire!B25</f>
        <v>speer</v>
      </c>
      <c r="B10" s="14"/>
      <c r="C10" s="15">
        <v>25.87</v>
      </c>
      <c r="E10" s="18">
        <f>EH10</f>
        <v>399</v>
      </c>
      <c r="G10" s="8"/>
      <c r="H10" s="2">
        <f>FLOOR((J10*$C10),0.01)</f>
        <v>27.47</v>
      </c>
      <c r="I10" s="18">
        <f>N10</f>
        <v>429</v>
      </c>
      <c r="J10" s="6">
        <f>Gradings!C42</f>
        <v>1.0621</v>
      </c>
      <c r="K10" s="2"/>
      <c r="L10"/>
      <c r="M10"/>
      <c r="N10">
        <f>FLOOR(($EC10*POWER((H10-$ED10),$EE10)),1)</f>
        <v>429</v>
      </c>
      <c r="P10" s="8"/>
      <c r="Q10" s="2">
        <f>FLOOR((S10*$C10),0.01)</f>
        <v>29.68</v>
      </c>
      <c r="R10" s="18">
        <f>W10</f>
        <v>471</v>
      </c>
      <c r="S10" s="6">
        <f>Gradings!D42</f>
        <v>1.1475</v>
      </c>
      <c r="T10" s="2"/>
      <c r="U10"/>
      <c r="V10"/>
      <c r="W10">
        <f>FLOOR(($EC10*POWER((Q10-$ED10),$EE10)),1)</f>
        <v>471</v>
      </c>
      <c r="Y10" s="8"/>
      <c r="Z10" s="2">
        <f>FLOOR((AB10*$C10),0.01)</f>
        <v>32.28</v>
      </c>
      <c r="AA10" s="18">
        <f>AF10</f>
        <v>520</v>
      </c>
      <c r="AB10" s="6">
        <f>Gradings!E42</f>
        <v>1.2479</v>
      </c>
      <c r="AC10" s="2"/>
      <c r="AD10"/>
      <c r="AE10"/>
      <c r="AF10">
        <f>FLOOR(($EC10*POWER((Z10-$ED10),$EE10)),1)</f>
        <v>520</v>
      </c>
      <c r="AI10" s="2">
        <f>FLOOR((AK10*$C10),0.01)</f>
        <v>34.01</v>
      </c>
      <c r="AJ10" s="18">
        <f>AO10</f>
        <v>553</v>
      </c>
      <c r="AK10" s="6">
        <f>Gradings!F42</f>
        <v>1.3147</v>
      </c>
      <c r="AO10">
        <f>FLOOR(($EC10*POWER((AI10-$ED10),$EE10)),1)</f>
        <v>553</v>
      </c>
      <c r="AQ10" s="8"/>
      <c r="AR10" s="2">
        <f>FLOOR((AT10*$C10),0.01)</f>
        <v>37.46</v>
      </c>
      <c r="AS10" s="18">
        <f>AX10</f>
        <v>619</v>
      </c>
      <c r="AT10" s="6">
        <f>Gradings!G42</f>
        <v>1.4481999999999999</v>
      </c>
      <c r="AV10"/>
      <c r="AW10"/>
      <c r="AX10">
        <f>FLOOR(($EC10*POWER((AR10-$ED10),$EE10)),1)</f>
        <v>619</v>
      </c>
      <c r="AZ10" s="8"/>
      <c r="BA10" s="2">
        <f>FLOOR((BC10*$C10),0.01)</f>
        <v>41.69</v>
      </c>
      <c r="BB10" s="18">
        <f>BG10</f>
        <v>700</v>
      </c>
      <c r="BC10" s="6">
        <f>Gradings!H42</f>
        <v>1.6117999999999999</v>
      </c>
      <c r="BE10"/>
      <c r="BF10"/>
      <c r="BG10">
        <f>FLOOR(($EC10*POWER((BA10-$ED10),$EE10)),1)</f>
        <v>700</v>
      </c>
      <c r="BI10" s="8"/>
      <c r="BJ10" s="2">
        <f>FLOOR((BL10*$C10),0.01)</f>
        <v>47</v>
      </c>
      <c r="BK10" s="18">
        <f>BP10</f>
        <v>802</v>
      </c>
      <c r="BL10" s="6">
        <f>Gradings!I42</f>
        <v>1.8170999999999999</v>
      </c>
      <c r="BN10"/>
      <c r="BO10"/>
      <c r="BP10">
        <f>FLOOR(($EC10*POWER((BJ10-$ED10),$EE10)),1)</f>
        <v>802</v>
      </c>
      <c r="BR10" s="8"/>
      <c r="BS10" s="2">
        <f>FLOOR((BU10*$C10),0.01)</f>
        <v>54.300000000000004</v>
      </c>
      <c r="BT10" s="18">
        <f>BY10</f>
        <v>944</v>
      </c>
      <c r="BU10" s="6">
        <f>Gradings!J42</f>
        <v>2.0992000000000002</v>
      </c>
      <c r="BW10"/>
      <c r="BX10"/>
      <c r="BY10">
        <f>FLOOR(($EC10*POWER((BS10-$ED10),$EE10)),1)</f>
        <v>944</v>
      </c>
      <c r="CA10" s="8"/>
      <c r="CB10" s="2">
        <f>FLOOR((CD10*$C10),0.01)</f>
        <v>58.96</v>
      </c>
      <c r="CC10" s="18">
        <f>CH10</f>
        <v>1034</v>
      </c>
      <c r="CD10" s="6">
        <f>Gradings!K42</f>
        <v>2.2793999999999999</v>
      </c>
      <c r="CF10"/>
      <c r="CG10"/>
      <c r="CH10">
        <f>FLOOR(($EC10*POWER((CB10-$ED10),$EE10)),1)</f>
        <v>1034</v>
      </c>
      <c r="CJ10" s="8"/>
      <c r="CK10" s="2">
        <f>FLOOR((CM10*$C10),0.01)</f>
        <v>70.180000000000007</v>
      </c>
      <c r="CL10" s="18">
        <f>CQ10</f>
        <v>1254</v>
      </c>
      <c r="CM10" s="6">
        <f>Gradings!L42</f>
        <v>2.7128999999999999</v>
      </c>
      <c r="CO10"/>
      <c r="CP10"/>
      <c r="CQ10">
        <f>FLOOR(($EC10*POWER((CK10-$ED10),$EE10)),1)</f>
        <v>1254</v>
      </c>
      <c r="CS10" s="8"/>
      <c r="CT10" s="2">
        <f>FLOOR((CV10*$C10),0.01)</f>
        <v>86.66</v>
      </c>
      <c r="CU10" s="18">
        <f>CZ10</f>
        <v>1580</v>
      </c>
      <c r="CV10" s="6">
        <f>Gradings!M42</f>
        <v>3.35</v>
      </c>
      <c r="CX10"/>
      <c r="CY10"/>
      <c r="CZ10">
        <f>FLOOR(($EC10*POWER((CT10-$ED10),$EE10)),1)</f>
        <v>1580</v>
      </c>
      <c r="DB10" s="8"/>
      <c r="DC10" s="2">
        <f>FLOOR((DE10*$C10),0.01)</f>
        <v>113.26</v>
      </c>
      <c r="DD10" s="18">
        <f>DI10</f>
        <v>2110</v>
      </c>
      <c r="DE10" s="6">
        <f>Gradings!N42</f>
        <v>4.3781999999999996</v>
      </c>
      <c r="DG10"/>
      <c r="DH10"/>
      <c r="DI10">
        <f>FLOOR(($EC10*POWER((DC10-$ED10),$EE10)),1)</f>
        <v>2110</v>
      </c>
      <c r="DK10" s="8"/>
      <c r="DL10" s="2">
        <f>FLOOR((DN10*$C10),0.01)</f>
        <v>163.42000000000002</v>
      </c>
      <c r="DM10" s="18">
        <f>DR10</f>
        <v>3124</v>
      </c>
      <c r="DN10" s="6">
        <f>Gradings!O42</f>
        <v>6.3170999999999999</v>
      </c>
      <c r="DP10"/>
      <c r="DQ10"/>
      <c r="DR10">
        <f>FLOOR(($EC10*POWER((DL10-$ED10),$EE10)),1)</f>
        <v>3124</v>
      </c>
      <c r="DT10" s="8"/>
      <c r="DU10" s="2">
        <f>FLOOR((DW10*$C10),0.01)</f>
        <v>293.28000000000003</v>
      </c>
      <c r="DV10" s="18">
        <f>EA10</f>
        <v>5803</v>
      </c>
      <c r="DW10" s="6">
        <f>Gradings!P42</f>
        <v>11.337</v>
      </c>
      <c r="DY10"/>
      <c r="DZ10"/>
      <c r="EA10">
        <f>FLOOR(($EC10*POWER((DU10-$ED10),$EE10)),1)</f>
        <v>5803</v>
      </c>
      <c r="EB10"/>
      <c r="EC10">
        <v>15.9803</v>
      </c>
      <c r="ED10">
        <v>3.8</v>
      </c>
      <c r="EE10">
        <v>1.04</v>
      </c>
      <c r="EH10">
        <f>FLOOR((EC10*POWER((C10-ED10),EE10)),1)</f>
        <v>399</v>
      </c>
      <c r="EI10" t="str">
        <f t="shared" si="0"/>
        <v>speer</v>
      </c>
    </row>
    <row r="11" spans="1:139" ht="12.75" thickBot="1">
      <c r="A11" s="1" t="str">
        <f>vocabulaire!B7</f>
        <v>800 m</v>
      </c>
      <c r="B11" s="16">
        <v>2</v>
      </c>
      <c r="C11" s="51">
        <v>58.02</v>
      </c>
      <c r="D11" s="2">
        <f>60*B11+C11</f>
        <v>178.02</v>
      </c>
      <c r="E11" s="18">
        <f>EF11</f>
        <v>384</v>
      </c>
      <c r="G11" s="8">
        <f>FLOOR((K11/60),1)</f>
        <v>2</v>
      </c>
      <c r="H11" s="3">
        <f>K11-60*G11</f>
        <v>57.150000000000006</v>
      </c>
      <c r="I11" s="18">
        <f>L11</f>
        <v>392</v>
      </c>
      <c r="J11" s="6">
        <f>Gradings!C43</f>
        <v>0.99509999999999998</v>
      </c>
      <c r="K11" s="2">
        <f>CEILING((J11*$D11),0.01)</f>
        <v>177.15</v>
      </c>
      <c r="L11">
        <f>FLOOR(($EC11*POWER(($ED11-K11),$EE11)),1)</f>
        <v>392</v>
      </c>
      <c r="M11"/>
      <c r="N11"/>
      <c r="P11" s="8">
        <f>FLOOR((T11/60),1)</f>
        <v>2</v>
      </c>
      <c r="Q11" s="3">
        <f>T11-60*P11</f>
        <v>49.78</v>
      </c>
      <c r="R11" s="18">
        <f>U11</f>
        <v>466</v>
      </c>
      <c r="S11" s="6">
        <f>Gradings!D43</f>
        <v>0.95369999999999999</v>
      </c>
      <c r="T11" s="2">
        <f>CEILING((S11*$D11),0.01)</f>
        <v>169.78</v>
      </c>
      <c r="U11">
        <f>FLOOR(($EC11*POWER(($ED11-T11),$EE11)),1)</f>
        <v>466</v>
      </c>
      <c r="V11"/>
      <c r="W11"/>
      <c r="Y11" s="8">
        <f>FLOOR((AC11/60),1)</f>
        <v>2</v>
      </c>
      <c r="Z11" s="3">
        <f>AC11-60*Y11</f>
        <v>42.41</v>
      </c>
      <c r="AA11" s="18">
        <f>AD11</f>
        <v>546</v>
      </c>
      <c r="AB11" s="6">
        <f>Gradings!E43</f>
        <v>0.9123</v>
      </c>
      <c r="AC11" s="2">
        <f>CEILING((AB11*$D11),0.01)</f>
        <v>162.41</v>
      </c>
      <c r="AD11">
        <f>FLOOR(($EC11*POWER(($ED11-AC11),$EE11)),1)</f>
        <v>546</v>
      </c>
      <c r="AE11"/>
      <c r="AF11"/>
      <c r="AH11" s="8">
        <f>FLOOR((AL11/60),1)</f>
        <v>2</v>
      </c>
      <c r="AI11" s="3">
        <f>AL11-60*AH11</f>
        <v>35.039999999999992</v>
      </c>
      <c r="AJ11" s="18">
        <f>AM11</f>
        <v>631</v>
      </c>
      <c r="AK11" s="6">
        <f>Gradings!F43</f>
        <v>0.87090000000000001</v>
      </c>
      <c r="AL11" s="2">
        <f>CEILING((AK11*$D11),0.01)</f>
        <v>155.04</v>
      </c>
      <c r="AM11">
        <f>FLOOR(($EC11*POWER(($ED11-AL11),$EE11)),1)</f>
        <v>631</v>
      </c>
      <c r="AQ11" s="8">
        <f>FLOOR((AU11/60),1)</f>
        <v>2</v>
      </c>
      <c r="AR11" s="3">
        <f>AU11-60*AQ11</f>
        <v>27.670000000000016</v>
      </c>
      <c r="AS11" s="18">
        <f>AV11</f>
        <v>722</v>
      </c>
      <c r="AT11" s="6">
        <f>Gradings!G43</f>
        <v>0.82950000000000002</v>
      </c>
      <c r="AU11" s="2">
        <f>CEILING((AT11*$D11),0.01)</f>
        <v>147.67000000000002</v>
      </c>
      <c r="AV11">
        <f>FLOOR(($EC11*POWER(($ED11-AU11),$EE11)),1)</f>
        <v>722</v>
      </c>
      <c r="AW11"/>
      <c r="AX11"/>
      <c r="AZ11" s="8">
        <f>FLOOR((BD11/60),1)</f>
        <v>2</v>
      </c>
      <c r="BA11" s="3">
        <f>BD11-60*AZ11</f>
        <v>19.72</v>
      </c>
      <c r="BB11" s="18">
        <f>BE11</f>
        <v>827</v>
      </c>
      <c r="BC11" s="6">
        <f>Gradings!H43</f>
        <v>0.78480000000000005</v>
      </c>
      <c r="BD11" s="2">
        <f>CEILING((BC11*$D11),0.01)</f>
        <v>139.72</v>
      </c>
      <c r="BE11">
        <f>FLOOR(($EC11*POWER(($ED11-BD11),$EE11)),1)</f>
        <v>827</v>
      </c>
      <c r="BF11"/>
      <c r="BG11"/>
      <c r="BI11" s="8">
        <f>FLOOR((BM11/60),1)</f>
        <v>2</v>
      </c>
      <c r="BJ11" s="3">
        <f>BM11-60*BI11</f>
        <v>10.710000000000008</v>
      </c>
      <c r="BK11" s="18">
        <f>BN11</f>
        <v>954</v>
      </c>
      <c r="BL11" s="6">
        <f>Gradings!I43</f>
        <v>0.73419999999999996</v>
      </c>
      <c r="BM11" s="2">
        <f>CEILING((BL11*$D11),0.01)</f>
        <v>130.71</v>
      </c>
      <c r="BN11">
        <f>FLOOR(($EC11*POWER(($ED11-BM11),$EE11)),1)</f>
        <v>954</v>
      </c>
      <c r="BO11"/>
      <c r="BP11"/>
      <c r="BR11" s="8">
        <f>FLOOR((BV11/60),1)</f>
        <v>2</v>
      </c>
      <c r="BS11" s="3">
        <f>BV11-60*BR11</f>
        <v>0.20000000000000284</v>
      </c>
      <c r="BT11" s="18">
        <f>BW11</f>
        <v>1113</v>
      </c>
      <c r="BU11" s="6">
        <f>Gradings!J43</f>
        <v>0.67520000000000002</v>
      </c>
      <c r="BV11" s="2">
        <f>CEILING((BU11*$D11),0.01)</f>
        <v>120.2</v>
      </c>
      <c r="BW11">
        <f>FLOOR(($EC11*POWER(($ED11-BV11),$EE11)),1)</f>
        <v>1113</v>
      </c>
      <c r="BX11"/>
      <c r="BY11"/>
      <c r="CA11" s="8">
        <f>FLOOR((CE11/60),1)</f>
        <v>1</v>
      </c>
      <c r="CB11" s="3">
        <f>CE11-60*CA11</f>
        <v>47.760000000000005</v>
      </c>
      <c r="CC11" s="18">
        <f>CF11</f>
        <v>1316</v>
      </c>
      <c r="CD11" s="6">
        <f>Gradings!K43</f>
        <v>0.60529999999999995</v>
      </c>
      <c r="CE11" s="2">
        <f>CEILING((CD11*$D11),0.01)</f>
        <v>107.76</v>
      </c>
      <c r="CF11">
        <f>FLOOR(($EC11*POWER(($ED11-CE11),$EE11)),1)</f>
        <v>1316</v>
      </c>
      <c r="CG11"/>
      <c r="CH11"/>
      <c r="CJ11" s="8">
        <f>FLOOR((CN11/60),1)</f>
        <v>1</v>
      </c>
      <c r="CK11" s="3">
        <f>CN11-60*CJ11</f>
        <v>32.930000000000007</v>
      </c>
      <c r="CL11" s="18">
        <f>CO11</f>
        <v>1578</v>
      </c>
      <c r="CM11" s="6">
        <f>Gradings!L43</f>
        <v>0.52200000000000002</v>
      </c>
      <c r="CN11" s="2">
        <f>CEILING((CM11*$D11),0.01)</f>
        <v>92.93</v>
      </c>
      <c r="CO11">
        <f>FLOOR(($EC11*POWER(($ED11-CN11),$EE11)),1)</f>
        <v>1578</v>
      </c>
      <c r="CP11"/>
      <c r="CQ11"/>
      <c r="CS11" s="8">
        <f>FLOOR((CW11/60),1)</f>
        <v>1</v>
      </c>
      <c r="CT11" s="3">
        <f>CW11-60*CS11</f>
        <v>15.269999999999996</v>
      </c>
      <c r="CU11" s="18">
        <f>CX11</f>
        <v>1919</v>
      </c>
      <c r="CV11" s="6">
        <f>Gradings!M43</f>
        <v>0.42280000000000001</v>
      </c>
      <c r="CW11" s="2">
        <f>CEILING((CV11*$D11),0.01)</f>
        <v>75.27</v>
      </c>
      <c r="CX11">
        <f>FLOOR(($EC11*POWER(($ED11-CW11),$EE11)),1)</f>
        <v>1919</v>
      </c>
      <c r="CY11"/>
      <c r="CZ11"/>
      <c r="DB11" s="8">
        <f>FLOOR((DF11/60),1)</f>
        <v>0</v>
      </c>
      <c r="DC11" s="3">
        <f>DF11-60*DB11</f>
        <v>54.34</v>
      </c>
      <c r="DD11" s="18">
        <f>DG11</f>
        <v>2363</v>
      </c>
      <c r="DE11" s="6">
        <f>Gradings!N43</f>
        <v>0.30520000000000003</v>
      </c>
      <c r="DF11" s="2">
        <f>CEILING((DE11*$D11),0.01)</f>
        <v>54.34</v>
      </c>
      <c r="DG11">
        <f>FLOOR(($EC11*POWER(($ED11-DF11),$EE11)),1)</f>
        <v>2363</v>
      </c>
      <c r="DH11"/>
      <c r="DI11"/>
      <c r="DK11" s="8">
        <f>FLOOR((DO11/60),1)</f>
        <v>0</v>
      </c>
      <c r="DL11" s="3">
        <f>DO11-60*DK11</f>
        <v>45.47</v>
      </c>
      <c r="DM11" s="18">
        <f>DP11</f>
        <v>2564</v>
      </c>
      <c r="DN11" s="6">
        <f>Gradings!O43</f>
        <v>0.25540000000000002</v>
      </c>
      <c r="DO11" s="2">
        <f>CEILING((DN11*$D11),0.01)</f>
        <v>45.47</v>
      </c>
      <c r="DP11">
        <f>FLOOR(($EC11*POWER(($ED11-DO11),$EE11)),1)</f>
        <v>2564</v>
      </c>
      <c r="DQ11"/>
      <c r="DR11"/>
      <c r="DT11" s="8">
        <f>FLOOR((DX11/60),1)</f>
        <v>0</v>
      </c>
      <c r="DU11" s="3">
        <f>DX11-60*DT11</f>
        <v>35.730000000000004</v>
      </c>
      <c r="DV11" s="18">
        <f>DY11</f>
        <v>2794</v>
      </c>
      <c r="DW11" s="6">
        <f>Gradings!P43</f>
        <v>0.20069999999999999</v>
      </c>
      <c r="DX11" s="2">
        <f>CEILING((DW11*$D11),0.01)</f>
        <v>35.730000000000004</v>
      </c>
      <c r="DY11">
        <f>FLOOR(($EC11*POWER(($ED11-DX11),$EE11)),1)</f>
        <v>2794</v>
      </c>
      <c r="DZ11"/>
      <c r="EA11"/>
      <c r="EB11"/>
      <c r="EC11">
        <v>0.11193</v>
      </c>
      <c r="ED11">
        <v>254</v>
      </c>
      <c r="EE11">
        <v>1.88</v>
      </c>
      <c r="EF11">
        <f>FLOOR((EC11*POWER((ED11-D11),EE11)),1)</f>
        <v>384</v>
      </c>
      <c r="EI11" t="str">
        <f t="shared" si="0"/>
        <v>800 m</v>
      </c>
    </row>
    <row r="12" spans="1:139" s="11" customFormat="1">
      <c r="A12" s="19" t="str">
        <f>vocabulaire!B31</f>
        <v>dag 2</v>
      </c>
      <c r="B12" s="20"/>
      <c r="C12" s="21"/>
      <c r="D12" s="21"/>
      <c r="E12" s="22">
        <f>SUM(E9:E11)</f>
        <v>1098</v>
      </c>
      <c r="F12" s="23"/>
      <c r="G12" s="22"/>
      <c r="H12" s="22"/>
      <c r="I12" s="22">
        <f>SUM(I9:I11)</f>
        <v>1183</v>
      </c>
      <c r="J12" s="22"/>
      <c r="K12" s="22"/>
      <c r="L12" s="20"/>
      <c r="M12" s="20"/>
      <c r="N12" s="20"/>
      <c r="O12" s="23"/>
      <c r="P12" s="22"/>
      <c r="Q12" s="22"/>
      <c r="R12" s="22">
        <f>SUM(R9:R11)</f>
        <v>1358</v>
      </c>
      <c r="S12" s="22"/>
      <c r="T12" s="22"/>
      <c r="U12" s="20"/>
      <c r="V12" s="20"/>
      <c r="W12" s="20"/>
      <c r="X12" s="23"/>
      <c r="Y12" s="22"/>
      <c r="Z12" s="22"/>
      <c r="AA12" s="22">
        <f>SUM(AA9:AA11)</f>
        <v>1556</v>
      </c>
      <c r="AB12" s="22"/>
      <c r="AC12" s="22"/>
      <c r="AD12" s="20"/>
      <c r="AE12" s="20"/>
      <c r="AF12" s="20"/>
      <c r="AG12" s="23"/>
      <c r="AH12" s="22"/>
      <c r="AI12" s="22"/>
      <c r="AJ12" s="22">
        <f>SUM(AJ9:AJ11)</f>
        <v>1757</v>
      </c>
      <c r="AK12" s="22"/>
      <c r="AL12" s="22"/>
      <c r="AM12" s="20"/>
      <c r="AN12" s="20"/>
      <c r="AO12" s="20"/>
      <c r="AP12" s="21"/>
      <c r="AQ12" s="22"/>
      <c r="AR12" s="22"/>
      <c r="AS12" s="22">
        <f>SUM(AS9:AS11)</f>
        <v>2012</v>
      </c>
      <c r="AT12" s="22"/>
      <c r="AU12" s="22"/>
      <c r="AV12" s="20"/>
      <c r="AW12" s="20"/>
      <c r="AX12" s="20"/>
      <c r="AY12" s="21"/>
      <c r="AZ12" s="22"/>
      <c r="BA12" s="22"/>
      <c r="BB12" s="22">
        <f>SUM(BB9:BB11)</f>
        <v>2316</v>
      </c>
      <c r="BC12" s="22"/>
      <c r="BD12" s="22"/>
      <c r="BE12" s="20"/>
      <c r="BF12" s="20"/>
      <c r="BG12" s="20"/>
      <c r="BH12" s="21"/>
      <c r="BI12" s="22"/>
      <c r="BJ12" s="22"/>
      <c r="BK12" s="22">
        <f>SUM(BK9:BK11)</f>
        <v>2686</v>
      </c>
      <c r="BL12" s="22"/>
      <c r="BM12" s="22"/>
      <c r="BN12" s="20"/>
      <c r="BO12" s="20"/>
      <c r="BP12" s="20"/>
      <c r="BQ12" s="21"/>
      <c r="BR12" s="22"/>
      <c r="BS12" s="22"/>
      <c r="BT12" s="22">
        <f>SUM(BT9:BT11)</f>
        <v>3169</v>
      </c>
      <c r="BU12" s="22"/>
      <c r="BV12" s="22"/>
      <c r="BW12" s="20"/>
      <c r="BX12" s="20"/>
      <c r="BY12" s="20"/>
      <c r="BZ12" s="21"/>
      <c r="CA12" s="22"/>
      <c r="CB12" s="22"/>
      <c r="CC12" s="22">
        <f>SUM(CC9:CC11)</f>
        <v>3705</v>
      </c>
      <c r="CD12" s="22"/>
      <c r="CE12" s="22"/>
      <c r="CF12" s="20"/>
      <c r="CG12" s="20"/>
      <c r="CH12" s="20"/>
      <c r="CI12" s="21"/>
      <c r="CJ12" s="22"/>
      <c r="CK12" s="22"/>
      <c r="CL12" s="22">
        <f>SUM(CL9:CL11)</f>
        <v>4624</v>
      </c>
      <c r="CM12" s="22"/>
      <c r="CN12" s="22"/>
      <c r="CR12" s="21"/>
      <c r="CS12" s="22"/>
      <c r="CT12" s="22"/>
      <c r="CU12" s="22">
        <f>SUM(CU9:CU11)</f>
        <v>6543</v>
      </c>
      <c r="CV12" s="22"/>
      <c r="CW12" s="22"/>
      <c r="DA12" s="21"/>
      <c r="DB12" s="22"/>
      <c r="DC12" s="22"/>
      <c r="DD12" s="22">
        <f>SUM(DD9:DD11)</f>
        <v>8173</v>
      </c>
      <c r="DE12" s="22"/>
      <c r="DF12" s="22"/>
      <c r="DJ12" s="21"/>
      <c r="DK12" s="22"/>
      <c r="DL12" s="22"/>
      <c r="DM12" s="22">
        <f>SUM(DM9:DM11)</f>
        <v>11755</v>
      </c>
      <c r="DN12" s="22"/>
      <c r="DO12" s="22"/>
      <c r="DS12" s="21"/>
      <c r="DT12" s="22"/>
      <c r="DU12" s="22"/>
      <c r="DV12" s="22">
        <f>SUM(DV9:DV11)</f>
        <v>22428</v>
      </c>
      <c r="DW12" s="22"/>
      <c r="DX12" s="22"/>
    </row>
    <row r="14" spans="1:139" s="10" customFormat="1">
      <c r="A14" s="24" t="str">
        <f>vocabulaire!B28</f>
        <v>TOTAAL</v>
      </c>
      <c r="B14" s="25"/>
      <c r="C14" s="33"/>
      <c r="D14" s="26"/>
      <c r="E14" s="27">
        <f>E$7+E$12</f>
        <v>3297</v>
      </c>
      <c r="F14" s="27"/>
      <c r="G14" s="27"/>
      <c r="H14" s="27"/>
      <c r="I14" s="27">
        <f>I$7+I$12</f>
        <v>3570</v>
      </c>
      <c r="J14" s="27"/>
      <c r="K14" s="27"/>
      <c r="L14" s="27"/>
      <c r="M14" s="27"/>
      <c r="N14" s="27"/>
      <c r="O14" s="27"/>
      <c r="P14" s="27"/>
      <c r="Q14" s="27"/>
      <c r="R14" s="27">
        <f>R$7+R$12</f>
        <v>3602</v>
      </c>
      <c r="S14" s="27"/>
      <c r="T14" s="27"/>
      <c r="U14" s="27"/>
      <c r="V14" s="27"/>
      <c r="W14" s="27"/>
      <c r="X14" s="27"/>
      <c r="Y14" s="27"/>
      <c r="Z14" s="27"/>
      <c r="AA14" s="27">
        <f>AA$7+AA$12</f>
        <v>4181</v>
      </c>
      <c r="AB14" s="27"/>
      <c r="AC14" s="27"/>
      <c r="AD14" s="27"/>
      <c r="AE14" s="27"/>
      <c r="AF14" s="27"/>
      <c r="AG14" s="27"/>
      <c r="AH14" s="27"/>
      <c r="AI14" s="27"/>
      <c r="AJ14" s="27">
        <f>AJ$7+AJ$12</f>
        <v>4612</v>
      </c>
      <c r="AK14" s="27"/>
      <c r="AL14" s="27"/>
      <c r="AM14" s="27"/>
      <c r="AN14" s="27"/>
      <c r="AO14" s="27"/>
      <c r="AP14" s="27"/>
      <c r="AQ14" s="27"/>
      <c r="AR14" s="27"/>
      <c r="AS14" s="27">
        <f>AS$7+AS$12</f>
        <v>5337</v>
      </c>
      <c r="AT14" s="27"/>
      <c r="AU14" s="27"/>
      <c r="AV14" s="27"/>
      <c r="AW14" s="27"/>
      <c r="AX14" s="27"/>
      <c r="AY14" s="27"/>
      <c r="AZ14" s="27"/>
      <c r="BA14" s="27"/>
      <c r="BB14" s="27">
        <f>BB$7+BB$12</f>
        <v>6001</v>
      </c>
      <c r="BC14" s="27"/>
      <c r="BD14" s="27"/>
      <c r="BE14" s="27"/>
      <c r="BF14" s="27"/>
      <c r="BG14" s="27"/>
      <c r="BH14" s="27"/>
      <c r="BI14" s="27"/>
      <c r="BJ14" s="27"/>
      <c r="BK14" s="27">
        <f>BK$7+BK$12</f>
        <v>6939</v>
      </c>
      <c r="BL14" s="27"/>
      <c r="BM14" s="27"/>
      <c r="BN14" s="27"/>
      <c r="BO14" s="27"/>
      <c r="BP14" s="27"/>
      <c r="BQ14" s="27"/>
      <c r="BR14" s="27"/>
      <c r="BS14" s="27"/>
      <c r="BT14" s="27">
        <f>BT$7+BT$12</f>
        <v>8125</v>
      </c>
      <c r="BU14" s="27"/>
      <c r="BV14" s="27"/>
      <c r="BW14" s="27"/>
      <c r="BX14" s="27"/>
      <c r="BY14" s="27"/>
      <c r="BZ14" s="27"/>
      <c r="CA14" s="27"/>
      <c r="CB14" s="27"/>
      <c r="CC14" s="27">
        <f>CC$7+CC$12</f>
        <v>9342</v>
      </c>
      <c r="CD14" s="27"/>
      <c r="CE14" s="27"/>
      <c r="CF14" s="27"/>
      <c r="CG14" s="27"/>
      <c r="CH14" s="27"/>
      <c r="CI14" s="27"/>
      <c r="CJ14" s="27"/>
      <c r="CK14" s="27"/>
      <c r="CL14" s="27">
        <f>CL$7+CL$12</f>
        <v>11321</v>
      </c>
      <c r="CM14" s="27"/>
      <c r="CN14" s="27"/>
      <c r="CO14" s="27"/>
      <c r="CP14" s="27"/>
      <c r="CQ14" s="27"/>
      <c r="CR14" s="27"/>
      <c r="CS14" s="27"/>
      <c r="CT14" s="27"/>
      <c r="CU14" s="27">
        <f>CU$7+CU$12</f>
        <v>14722</v>
      </c>
      <c r="CV14" s="27"/>
      <c r="CW14" s="27"/>
      <c r="CX14" s="27"/>
      <c r="CY14" s="27"/>
      <c r="CZ14" s="27"/>
      <c r="DA14" s="27"/>
      <c r="DB14" s="27"/>
      <c r="DC14" s="27"/>
      <c r="DD14" s="27">
        <f>DD$7+DD$12</f>
        <v>18565</v>
      </c>
      <c r="DE14" s="27"/>
      <c r="DF14" s="27"/>
      <c r="DG14" s="27"/>
      <c r="DH14" s="27"/>
      <c r="DI14" s="27"/>
      <c r="DJ14" s="27"/>
      <c r="DK14" s="27"/>
      <c r="DL14" s="27"/>
      <c r="DM14" s="27">
        <f>DM$7+DM$12</f>
        <v>23896</v>
      </c>
      <c r="DN14" s="27"/>
      <c r="DO14" s="27"/>
      <c r="DP14" s="27"/>
      <c r="DQ14" s="27"/>
      <c r="DR14" s="27"/>
      <c r="DS14" s="27"/>
      <c r="DT14" s="27"/>
      <c r="DU14" s="27"/>
      <c r="DV14" s="27">
        <f>DV$7+DV$12</f>
        <v>37333</v>
      </c>
      <c r="DW14" s="27"/>
      <c r="DX14" s="27"/>
      <c r="DY14" s="27"/>
      <c r="DZ14" s="27"/>
      <c r="EA14" s="27"/>
    </row>
    <row r="15" spans="1:139" s="35" customFormat="1">
      <c r="C15" s="4"/>
      <c r="D15" s="4"/>
      <c r="E15" s="35" t="s">
        <v>10</v>
      </c>
      <c r="F15" s="7"/>
      <c r="G15" s="7"/>
      <c r="H15" s="7"/>
      <c r="I15" s="7" t="str">
        <f>H1</f>
        <v>W35</v>
      </c>
      <c r="J15" s="7"/>
      <c r="K15" s="7"/>
      <c r="L15" s="7"/>
      <c r="M15" s="7"/>
      <c r="N15" s="7"/>
      <c r="O15" s="7"/>
      <c r="P15" s="7"/>
      <c r="Q15" s="7"/>
      <c r="R15" s="7" t="str">
        <f>Q1</f>
        <v>W40</v>
      </c>
      <c r="S15" s="7"/>
      <c r="T15" s="7"/>
      <c r="U15" s="7"/>
      <c r="V15" s="7"/>
      <c r="W15" s="7"/>
      <c r="X15" s="7"/>
      <c r="Y15" s="7"/>
      <c r="Z15" s="7"/>
      <c r="AA15" s="7" t="str">
        <f>Z1</f>
        <v>W45</v>
      </c>
      <c r="AB15" s="7"/>
      <c r="AC15" s="7"/>
      <c r="AD15" s="7"/>
      <c r="AE15" s="7"/>
      <c r="AF15" s="7"/>
      <c r="AG15" s="7"/>
      <c r="AH15" s="7"/>
      <c r="AI15" s="4"/>
      <c r="AJ15" s="7" t="str">
        <f>AI1</f>
        <v>W50</v>
      </c>
      <c r="AK15" s="5"/>
      <c r="AL15" s="4"/>
      <c r="AP15" s="4"/>
      <c r="AQ15" s="4"/>
      <c r="AR15" s="4"/>
      <c r="AS15" s="4" t="str">
        <f>AR1</f>
        <v>W55</v>
      </c>
      <c r="AT15" s="4"/>
      <c r="AU15" s="4"/>
      <c r="AV15" s="4"/>
      <c r="AW15" s="4"/>
      <c r="AX15" s="4"/>
      <c r="AY15" s="4"/>
      <c r="AZ15" s="4"/>
      <c r="BA15" s="4"/>
      <c r="BB15" s="4" t="str">
        <f>BA1</f>
        <v>W60</v>
      </c>
      <c r="BC15" s="4"/>
      <c r="BD15" s="4"/>
      <c r="BE15" s="4"/>
      <c r="BF15" s="4"/>
      <c r="BG15" s="4"/>
      <c r="BH15" s="4"/>
      <c r="BI15" s="4"/>
      <c r="BJ15" s="4"/>
      <c r="BK15" s="4" t="str">
        <f>BJ1</f>
        <v>W65</v>
      </c>
      <c r="BL15" s="4"/>
      <c r="BM15" s="4"/>
      <c r="BN15" s="4"/>
      <c r="BO15" s="4"/>
      <c r="BP15" s="4"/>
      <c r="BQ15" s="4"/>
      <c r="BR15" s="4"/>
      <c r="BS15" s="4"/>
      <c r="BT15" s="4" t="str">
        <f>BS1</f>
        <v>W70</v>
      </c>
      <c r="BU15" s="4"/>
      <c r="BV15" s="4"/>
      <c r="BW15" s="4"/>
      <c r="BX15" s="4"/>
      <c r="BY15" s="4"/>
      <c r="BZ15" s="4"/>
      <c r="CA15" s="4"/>
      <c r="CB15" s="4"/>
      <c r="CC15" s="4" t="str">
        <f>CB1</f>
        <v>W75</v>
      </c>
      <c r="CD15" s="4"/>
      <c r="CE15" s="4"/>
      <c r="CF15" s="4"/>
      <c r="CG15" s="4"/>
      <c r="CH15" s="4"/>
      <c r="CI15" s="4"/>
      <c r="CJ15" s="4"/>
      <c r="CK15" s="4"/>
      <c r="CL15" s="4" t="str">
        <f>CK1</f>
        <v>W80</v>
      </c>
      <c r="CM15" s="4"/>
      <c r="CN15" s="4"/>
      <c r="CO15" s="4"/>
      <c r="CP15" s="4"/>
      <c r="CQ15" s="4"/>
      <c r="CR15" s="4"/>
      <c r="CS15" s="4"/>
      <c r="CT15" s="4"/>
      <c r="CU15" s="4" t="str">
        <f>CT1</f>
        <v>W85</v>
      </c>
      <c r="CV15" s="4"/>
      <c r="CW15" s="4"/>
      <c r="CX15" s="4"/>
      <c r="CY15" s="4"/>
      <c r="CZ15" s="4"/>
      <c r="DA15" s="4"/>
      <c r="DB15" s="4"/>
      <c r="DC15" s="4"/>
      <c r="DD15" s="4" t="str">
        <f>DC1</f>
        <v>W90</v>
      </c>
      <c r="DE15" s="4"/>
      <c r="DF15" s="4"/>
      <c r="DG15" s="4"/>
      <c r="DH15" s="4"/>
      <c r="DI15" s="4"/>
      <c r="DJ15" s="4"/>
      <c r="DK15" s="4"/>
      <c r="DL15" s="4"/>
      <c r="DM15" s="4" t="str">
        <f>DL1</f>
        <v>W95</v>
      </c>
      <c r="DN15" s="4"/>
      <c r="DO15" s="4"/>
      <c r="DP15" s="4"/>
      <c r="DQ15" s="4"/>
      <c r="DR15" s="4"/>
      <c r="DS15" s="4"/>
      <c r="DT15" s="4"/>
      <c r="DU15" s="4"/>
      <c r="DV15" s="4" t="str">
        <f>DU1</f>
        <v>W100</v>
      </c>
      <c r="DW15" s="4"/>
      <c r="DX15" s="4"/>
      <c r="DY15" s="4"/>
      <c r="DZ15" s="4"/>
      <c r="EA15" s="4"/>
      <c r="EB15" s="4"/>
    </row>
    <row r="16" spans="1:139" s="35" customFormat="1">
      <c r="C16" s="4"/>
      <c r="D16" s="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4"/>
      <c r="AJ16" s="7"/>
      <c r="AK16" s="5"/>
      <c r="AL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</row>
    <row r="17" spans="1:132">
      <c r="E17"/>
    </row>
    <row r="18" spans="1:132">
      <c r="A18" s="1" t="str">
        <f>vocabulaire!B29</f>
        <v>overzicht</v>
      </c>
      <c r="B18" s="33" t="s">
        <v>23</v>
      </c>
      <c r="C18" s="27">
        <f>E14</f>
        <v>3297</v>
      </c>
      <c r="D18" s="27"/>
      <c r="E18">
        <v>6219</v>
      </c>
    </row>
    <row r="19" spans="1:132">
      <c r="B19" s="2" t="s">
        <v>16</v>
      </c>
      <c r="C19" s="27">
        <f>I14</f>
        <v>3570</v>
      </c>
      <c r="D19" s="27"/>
      <c r="E19"/>
    </row>
    <row r="20" spans="1:132">
      <c r="B20" s="2" t="s">
        <v>15</v>
      </c>
      <c r="C20" s="27">
        <f>R14</f>
        <v>3602</v>
      </c>
      <c r="D20" s="27"/>
      <c r="E20"/>
    </row>
    <row r="21" spans="1:132">
      <c r="A21"/>
      <c r="B21" s="2" t="s">
        <v>14</v>
      </c>
      <c r="C21" s="27">
        <f>AA14</f>
        <v>4181</v>
      </c>
      <c r="D21" s="27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</row>
    <row r="22" spans="1:132">
      <c r="A22"/>
      <c r="B22" s="2" t="s">
        <v>4</v>
      </c>
      <c r="C22" s="27">
        <f>AJ14</f>
        <v>4612</v>
      </c>
      <c r="D22" s="27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</row>
    <row r="23" spans="1:132">
      <c r="A23"/>
      <c r="B23" s="2" t="s">
        <v>17</v>
      </c>
      <c r="C23" s="27">
        <f>AS14</f>
        <v>5337</v>
      </c>
      <c r="D23" s="27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</row>
    <row r="24" spans="1:132">
      <c r="A24"/>
      <c r="B24" t="s">
        <v>18</v>
      </c>
      <c r="C24" s="27">
        <f>BB14</f>
        <v>6001</v>
      </c>
      <c r="D24" s="27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</row>
    <row r="25" spans="1:132">
      <c r="A25"/>
      <c r="B25" t="s">
        <v>19</v>
      </c>
      <c r="C25" s="27">
        <f>BK14</f>
        <v>6939</v>
      </c>
      <c r="D25" s="27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</row>
    <row r="26" spans="1:132">
      <c r="A26"/>
      <c r="B26" t="s">
        <v>20</v>
      </c>
      <c r="C26" s="27">
        <f>BT14</f>
        <v>8125</v>
      </c>
      <c r="D26" s="27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</row>
    <row r="27" spans="1:132">
      <c r="A27"/>
      <c r="B27" t="s">
        <v>21</v>
      </c>
      <c r="C27" s="27">
        <f>CC14</f>
        <v>9342</v>
      </c>
      <c r="D27" s="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</row>
    <row r="28" spans="1:132">
      <c r="A28"/>
      <c r="B28" t="s">
        <v>22</v>
      </c>
      <c r="C28" s="27">
        <f>CL14</f>
        <v>11321</v>
      </c>
      <c r="D28" s="30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</row>
    <row r="29" spans="1:132">
      <c r="A29"/>
      <c r="B29" t="s">
        <v>26</v>
      </c>
      <c r="C29" s="27">
        <f>CU14</f>
        <v>14722</v>
      </c>
      <c r="D29" s="30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</row>
    <row r="30" spans="1:132">
      <c r="A30"/>
      <c r="B30" t="s">
        <v>27</v>
      </c>
      <c r="C30" s="27">
        <f>DD14</f>
        <v>18565</v>
      </c>
      <c r="D30" s="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</row>
    <row r="31" spans="1:132">
      <c r="A31"/>
      <c r="B31" t="s">
        <v>24</v>
      </c>
      <c r="C31" s="27">
        <f>DM14</f>
        <v>23896</v>
      </c>
      <c r="D31" s="30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</row>
    <row r="32" spans="1:132">
      <c r="A32"/>
      <c r="B32" t="s">
        <v>25</v>
      </c>
      <c r="C32" s="27">
        <f>DV14</f>
        <v>37333</v>
      </c>
      <c r="D32" s="30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</row>
    <row r="33" spans="1:132">
      <c r="A33"/>
      <c r="C33"/>
      <c r="D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</row>
    <row r="34" spans="1:132">
      <c r="A34"/>
      <c r="C34"/>
      <c r="D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</row>
    <row r="35" spans="1:132">
      <c r="A35"/>
      <c r="C35"/>
      <c r="D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</row>
    <row r="36" spans="1:132">
      <c r="A36"/>
      <c r="C36"/>
      <c r="D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</row>
    <row r="37" spans="1:132">
      <c r="A37"/>
      <c r="C37"/>
      <c r="D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</row>
    <row r="38" spans="1:132">
      <c r="A38"/>
      <c r="C38"/>
      <c r="D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</row>
    <row r="39" spans="1:132">
      <c r="A39"/>
      <c r="C39"/>
      <c r="D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43"/>
  <sheetViews>
    <sheetView workbookViewId="0">
      <selection activeCell="E6" sqref="E6"/>
    </sheetView>
  </sheetViews>
  <sheetFormatPr defaultColWidth="11.42578125" defaultRowHeight="12"/>
  <cols>
    <col min="1" max="1" width="8.140625" style="1" bestFit="1" customWidth="1"/>
    <col min="2" max="2" width="4.42578125" customWidth="1"/>
    <col min="3" max="3" width="6.140625" style="4" customWidth="1"/>
    <col min="4" max="4" width="6.7109375" style="2" hidden="1" customWidth="1"/>
    <col min="5" max="5" width="5.140625" style="8" bestFit="1" customWidth="1"/>
    <col min="6" max="6" width="1.85546875" style="9" customWidth="1"/>
    <col min="7" max="7" width="2.140625" style="9" bestFit="1" customWidth="1"/>
    <col min="8" max="8" width="5.7109375" style="9" customWidth="1"/>
    <col min="9" max="9" width="5.140625" style="9" customWidth="1"/>
    <col min="10" max="11" width="6.7109375" style="9" hidden="1" customWidth="1"/>
    <col min="12" max="13" width="4.140625" style="9" hidden="1" customWidth="1"/>
    <col min="14" max="14" width="5" style="9" hidden="1" customWidth="1"/>
    <col min="15" max="15" width="1.85546875" style="9" customWidth="1"/>
    <col min="16" max="16" width="2.140625" style="9" bestFit="1" customWidth="1"/>
    <col min="17" max="17" width="5.7109375" style="9" customWidth="1"/>
    <col min="18" max="18" width="5.140625" style="9" bestFit="1" customWidth="1"/>
    <col min="19" max="20" width="6.7109375" style="9" hidden="1" customWidth="1"/>
    <col min="21" max="22" width="4.140625" style="9" hidden="1" customWidth="1"/>
    <col min="23" max="23" width="5" style="9" hidden="1" customWidth="1"/>
    <col min="24" max="24" width="1.85546875" style="9" customWidth="1"/>
    <col min="25" max="25" width="2.140625" style="9" bestFit="1" customWidth="1"/>
    <col min="26" max="26" width="5.7109375" style="9" customWidth="1"/>
    <col min="27" max="27" width="6.140625" style="9" bestFit="1" customWidth="1"/>
    <col min="28" max="29" width="6.7109375" style="9" hidden="1" customWidth="1"/>
    <col min="30" max="30" width="4.140625" style="9" hidden="1" customWidth="1"/>
    <col min="31" max="31" width="5.140625" style="9" hidden="1" customWidth="1"/>
    <col min="32" max="32" width="5" style="9" hidden="1" customWidth="1"/>
    <col min="33" max="33" width="1.85546875" style="9" customWidth="1"/>
    <col min="34" max="34" width="2.140625" style="8" bestFit="1" customWidth="1"/>
    <col min="35" max="35" width="5.7109375" style="2" customWidth="1"/>
    <col min="36" max="36" width="6.140625" style="8" bestFit="1" customWidth="1"/>
    <col min="37" max="37" width="6.7109375" style="6" hidden="1" customWidth="1"/>
    <col min="38" max="38" width="6.7109375" style="2" hidden="1" customWidth="1"/>
    <col min="39" max="39" width="4.140625" hidden="1" customWidth="1"/>
    <col min="40" max="40" width="5.140625" hidden="1" customWidth="1"/>
    <col min="41" max="41" width="5" hidden="1" customWidth="1"/>
    <col min="42" max="42" width="1.85546875" style="2" customWidth="1"/>
    <col min="43" max="43" width="2.140625" style="2" bestFit="1" customWidth="1"/>
    <col min="44" max="44" width="5.7109375" style="2" customWidth="1"/>
    <col min="45" max="45" width="6.140625" style="2" bestFit="1" customWidth="1"/>
    <col min="46" max="47" width="6.7109375" style="2" hidden="1" customWidth="1"/>
    <col min="48" max="49" width="5.140625" style="2" hidden="1" customWidth="1"/>
    <col min="50" max="50" width="5" style="2" hidden="1" customWidth="1"/>
    <col min="51" max="51" width="1.85546875" style="2" customWidth="1"/>
    <col min="52" max="52" width="2.140625" style="2" bestFit="1" customWidth="1"/>
    <col min="53" max="53" width="5.7109375" style="2" customWidth="1"/>
    <col min="54" max="54" width="6.140625" style="2" bestFit="1" customWidth="1"/>
    <col min="55" max="56" width="6.7109375" style="2" hidden="1" customWidth="1"/>
    <col min="57" max="58" width="5.140625" style="2" hidden="1" customWidth="1"/>
    <col min="59" max="59" width="5" style="2" hidden="1" customWidth="1"/>
    <col min="60" max="60" width="1.85546875" style="2" customWidth="1"/>
    <col min="61" max="61" width="2.140625" style="2" bestFit="1" customWidth="1"/>
    <col min="62" max="62" width="6.85546875" style="2" customWidth="1"/>
    <col min="63" max="63" width="6.140625" style="2" customWidth="1"/>
    <col min="64" max="65" width="6.7109375" style="2" hidden="1" customWidth="1"/>
    <col min="66" max="68" width="5.140625" style="2" hidden="1" customWidth="1"/>
    <col min="69" max="69" width="1.85546875" style="2" customWidth="1"/>
    <col min="70" max="70" width="2.140625" style="2" bestFit="1" customWidth="1"/>
    <col min="71" max="71" width="6.7109375" style="2" bestFit="1" customWidth="1"/>
    <col min="72" max="72" width="6.140625" style="2" customWidth="1"/>
    <col min="73" max="74" width="6.7109375" style="2" hidden="1" customWidth="1"/>
    <col min="75" max="77" width="5.140625" style="2" hidden="1" customWidth="1"/>
    <col min="78" max="78" width="1.85546875" style="2" customWidth="1"/>
    <col min="79" max="79" width="2.140625" style="2" bestFit="1" customWidth="1"/>
    <col min="80" max="80" width="6.7109375" style="2" bestFit="1" customWidth="1"/>
    <col min="81" max="81" width="6.140625" style="2" customWidth="1"/>
    <col min="82" max="83" width="6.7109375" style="2" hidden="1" customWidth="1"/>
    <col min="84" max="86" width="5.140625" style="2" hidden="1" customWidth="1"/>
    <col min="87" max="87" width="1.85546875" style="2" customWidth="1"/>
    <col min="88" max="88" width="2.140625" style="2" bestFit="1" customWidth="1"/>
    <col min="89" max="89" width="6.7109375" style="2" bestFit="1" customWidth="1"/>
    <col min="90" max="90" width="6.140625" style="2" customWidth="1"/>
    <col min="91" max="92" width="6.7109375" style="2" hidden="1" customWidth="1"/>
    <col min="93" max="95" width="5.140625" style="2" hidden="1" customWidth="1"/>
    <col min="96" max="96" width="1.85546875" style="2" customWidth="1"/>
    <col min="97" max="97" width="2.140625" style="2" bestFit="1" customWidth="1"/>
    <col min="98" max="98" width="6.7109375" style="2" bestFit="1" customWidth="1"/>
    <col min="99" max="99" width="6.140625" style="2" customWidth="1"/>
    <col min="100" max="101" width="6.7109375" style="2" hidden="1" customWidth="1"/>
    <col min="102" max="104" width="5.140625" style="2" hidden="1" customWidth="1"/>
    <col min="105" max="105" width="1.85546875" style="2" customWidth="1"/>
    <col min="106" max="106" width="2.140625" style="2" bestFit="1" customWidth="1"/>
    <col min="107" max="107" width="6.7109375" style="2" customWidth="1"/>
    <col min="108" max="108" width="6.140625" style="2" customWidth="1"/>
    <col min="109" max="110" width="6.7109375" style="2" hidden="1" customWidth="1"/>
    <col min="111" max="113" width="5.140625" style="2" hidden="1" customWidth="1"/>
    <col min="114" max="114" width="1.85546875" style="2" hidden="1" customWidth="1"/>
    <col min="115" max="115" width="2.140625" style="2" hidden="1" customWidth="1"/>
    <col min="116" max="116" width="6.7109375" style="2" hidden="1" customWidth="1"/>
    <col min="117" max="117" width="6.140625" style="2" hidden="1" customWidth="1"/>
    <col min="118" max="119" width="6.7109375" style="2" hidden="1" customWidth="1"/>
    <col min="120" max="120" width="5.140625" style="2" hidden="1" customWidth="1"/>
    <col min="121" max="121" width="6.140625" style="2" hidden="1" customWidth="1"/>
    <col min="122" max="122" width="5.140625" style="2" hidden="1" customWidth="1"/>
    <col min="123" max="123" width="1.85546875" style="2" hidden="1" customWidth="1"/>
    <col min="124" max="124" width="2.140625" style="2" hidden="1" customWidth="1"/>
    <col min="125" max="125" width="6.7109375" style="2" hidden="1" customWidth="1"/>
    <col min="126" max="126" width="6.140625" style="2" hidden="1" customWidth="1"/>
    <col min="127" max="127" width="7.7109375" style="2" hidden="1" customWidth="1"/>
    <col min="128" max="128" width="5.7109375" style="2" hidden="1" customWidth="1"/>
    <col min="129" max="129" width="5.140625" style="2" hidden="1" customWidth="1"/>
    <col min="130" max="130" width="6.140625" style="2" hidden="1" customWidth="1"/>
    <col min="131" max="132" width="5.140625" style="2" hidden="1" customWidth="1"/>
    <col min="133" max="133" width="9.140625" hidden="1" customWidth="1"/>
    <col min="134" max="134" width="5.140625" hidden="1" customWidth="1"/>
    <col min="135" max="135" width="6.140625" hidden="1" customWidth="1"/>
    <col min="136" max="136" width="5" hidden="1" customWidth="1"/>
    <col min="137" max="137" width="7.42578125" hidden="1" customWidth="1"/>
    <col min="138" max="138" width="6.7109375" hidden="1" customWidth="1"/>
    <col min="139" max="139" width="7" bestFit="1" customWidth="1"/>
  </cols>
  <sheetData>
    <row r="1" spans="1:139">
      <c r="D1" s="4" t="s">
        <v>3</v>
      </c>
      <c r="E1" s="7" t="str">
        <f>vocabulaire!B32</f>
        <v>pnt</v>
      </c>
      <c r="G1" s="7"/>
      <c r="H1" s="4" t="s">
        <v>16</v>
      </c>
      <c r="I1" s="7" t="str">
        <f>$E1</f>
        <v>pnt</v>
      </c>
      <c r="J1" s="5" t="s">
        <v>16</v>
      </c>
      <c r="K1" s="4" t="s">
        <v>3</v>
      </c>
      <c r="L1" t="s">
        <v>11</v>
      </c>
      <c r="M1" t="s">
        <v>12</v>
      </c>
      <c r="N1" t="s">
        <v>13</v>
      </c>
      <c r="P1" s="7"/>
      <c r="Q1" s="4" t="s">
        <v>15</v>
      </c>
      <c r="R1" s="7" t="str">
        <f>$E1</f>
        <v>pnt</v>
      </c>
      <c r="S1" s="5" t="s">
        <v>15</v>
      </c>
      <c r="T1" s="4" t="s">
        <v>3</v>
      </c>
      <c r="U1" t="s">
        <v>11</v>
      </c>
      <c r="V1" t="s">
        <v>12</v>
      </c>
      <c r="W1" t="s">
        <v>13</v>
      </c>
      <c r="Y1" s="7"/>
      <c r="Z1" s="4" t="s">
        <v>14</v>
      </c>
      <c r="AA1" s="7" t="str">
        <f>$E1</f>
        <v>pnt</v>
      </c>
      <c r="AB1" s="5" t="s">
        <v>14</v>
      </c>
      <c r="AC1" s="4" t="s">
        <v>3</v>
      </c>
      <c r="AD1" t="s">
        <v>11</v>
      </c>
      <c r="AE1" t="s">
        <v>12</v>
      </c>
      <c r="AF1" t="s">
        <v>13</v>
      </c>
      <c r="AH1" s="7"/>
      <c r="AI1" s="4" t="s">
        <v>4</v>
      </c>
      <c r="AJ1" s="7" t="str">
        <f>$E1</f>
        <v>pnt</v>
      </c>
      <c r="AK1" s="5" t="s">
        <v>4</v>
      </c>
      <c r="AL1" s="4" t="s">
        <v>3</v>
      </c>
      <c r="AM1" t="s">
        <v>11</v>
      </c>
      <c r="AN1" t="s">
        <v>12</v>
      </c>
      <c r="AO1" t="s">
        <v>13</v>
      </c>
      <c r="AP1" s="4"/>
      <c r="AQ1" s="7"/>
      <c r="AR1" s="4" t="s">
        <v>17</v>
      </c>
      <c r="AS1" s="7" t="str">
        <f>$E1</f>
        <v>pnt</v>
      </c>
      <c r="AT1" s="5" t="s">
        <v>17</v>
      </c>
      <c r="AU1" s="4" t="s">
        <v>3</v>
      </c>
      <c r="AV1" t="s">
        <v>11</v>
      </c>
      <c r="AW1" t="s">
        <v>12</v>
      </c>
      <c r="AX1" t="s">
        <v>13</v>
      </c>
      <c r="AY1" s="4"/>
      <c r="AZ1" s="7"/>
      <c r="BA1" s="4" t="s">
        <v>18</v>
      </c>
      <c r="BB1" s="7" t="str">
        <f>$E1</f>
        <v>pnt</v>
      </c>
      <c r="BC1" s="5" t="s">
        <v>18</v>
      </c>
      <c r="BD1" s="4" t="s">
        <v>3</v>
      </c>
      <c r="BE1" t="s">
        <v>11</v>
      </c>
      <c r="BF1" t="s">
        <v>12</v>
      </c>
      <c r="BG1" t="s">
        <v>13</v>
      </c>
      <c r="BH1" s="4"/>
      <c r="BI1" s="7"/>
      <c r="BJ1" s="4" t="s">
        <v>19</v>
      </c>
      <c r="BK1" s="7" t="str">
        <f>$E1</f>
        <v>pnt</v>
      </c>
      <c r="BL1" s="5" t="s">
        <v>19</v>
      </c>
      <c r="BM1" s="4" t="s">
        <v>3</v>
      </c>
      <c r="BN1" t="s">
        <v>11</v>
      </c>
      <c r="BO1" t="s">
        <v>12</v>
      </c>
      <c r="BP1" t="s">
        <v>13</v>
      </c>
      <c r="BQ1" s="4"/>
      <c r="BR1" s="7"/>
      <c r="BS1" s="4" t="s">
        <v>20</v>
      </c>
      <c r="BT1" s="7" t="str">
        <f>$E1</f>
        <v>pnt</v>
      </c>
      <c r="BU1" s="5" t="s">
        <v>20</v>
      </c>
      <c r="BV1" s="4" t="s">
        <v>3</v>
      </c>
      <c r="BW1" t="s">
        <v>11</v>
      </c>
      <c r="BX1" t="s">
        <v>12</v>
      </c>
      <c r="BY1" t="s">
        <v>13</v>
      </c>
      <c r="BZ1" s="4"/>
      <c r="CA1" s="7"/>
      <c r="CB1" s="4" t="s">
        <v>21</v>
      </c>
      <c r="CC1" s="7" t="str">
        <f>$E1</f>
        <v>pnt</v>
      </c>
      <c r="CD1" s="5" t="s">
        <v>21</v>
      </c>
      <c r="CE1" s="4" t="s">
        <v>3</v>
      </c>
      <c r="CF1" t="s">
        <v>11</v>
      </c>
      <c r="CG1" t="s">
        <v>12</v>
      </c>
      <c r="CH1" t="s">
        <v>13</v>
      </c>
      <c r="CI1" s="4"/>
      <c r="CJ1" s="7"/>
      <c r="CK1" s="4" t="s">
        <v>22</v>
      </c>
      <c r="CL1" s="7" t="str">
        <f>$E1</f>
        <v>pnt</v>
      </c>
      <c r="CM1" s="5" t="s">
        <v>22</v>
      </c>
      <c r="CN1" s="4" t="s">
        <v>3</v>
      </c>
      <c r="CO1" t="s">
        <v>11</v>
      </c>
      <c r="CP1" t="s">
        <v>12</v>
      </c>
      <c r="CQ1" t="s">
        <v>13</v>
      </c>
      <c r="CR1" s="4"/>
      <c r="CS1" s="7"/>
      <c r="CT1" s="4" t="s">
        <v>26</v>
      </c>
      <c r="CU1" s="7" t="str">
        <f>$E1</f>
        <v>pnt</v>
      </c>
      <c r="CV1" s="5" t="s">
        <v>26</v>
      </c>
      <c r="CW1" s="4" t="s">
        <v>3</v>
      </c>
      <c r="CX1" t="s">
        <v>11</v>
      </c>
      <c r="CY1" t="s">
        <v>12</v>
      </c>
      <c r="CZ1" t="s">
        <v>13</v>
      </c>
      <c r="DA1" s="4"/>
      <c r="DB1" s="7"/>
      <c r="DC1" s="4" t="s">
        <v>27</v>
      </c>
      <c r="DD1" s="7" t="str">
        <f>$E1</f>
        <v>pnt</v>
      </c>
      <c r="DE1" s="5" t="s">
        <v>27</v>
      </c>
      <c r="DF1" s="4" t="s">
        <v>3</v>
      </c>
      <c r="DG1" t="s">
        <v>11</v>
      </c>
      <c r="DH1" t="s">
        <v>12</v>
      </c>
      <c r="DI1" t="s">
        <v>13</v>
      </c>
      <c r="DJ1" s="4"/>
      <c r="DK1" s="7"/>
      <c r="DL1" s="4" t="s">
        <v>24</v>
      </c>
      <c r="DM1" s="7" t="str">
        <f>$E1</f>
        <v>pnt</v>
      </c>
      <c r="DN1" s="5" t="s">
        <v>24</v>
      </c>
      <c r="DO1" s="4" t="s">
        <v>3</v>
      </c>
      <c r="DP1" t="s">
        <v>11</v>
      </c>
      <c r="DQ1" t="s">
        <v>12</v>
      </c>
      <c r="DR1" t="s">
        <v>13</v>
      </c>
      <c r="DS1" s="4"/>
      <c r="DT1" s="7"/>
      <c r="DU1" s="4" t="s">
        <v>25</v>
      </c>
      <c r="DV1" s="7" t="str">
        <f>$E1</f>
        <v>pnt</v>
      </c>
      <c r="DW1" s="5" t="s">
        <v>25</v>
      </c>
      <c r="DX1" s="4" t="s">
        <v>3</v>
      </c>
      <c r="DY1" t="s">
        <v>11</v>
      </c>
      <c r="DZ1" t="s">
        <v>12</v>
      </c>
      <c r="EA1" t="s">
        <v>13</v>
      </c>
      <c r="EB1"/>
      <c r="EC1" t="s">
        <v>0</v>
      </c>
      <c r="ED1" t="s">
        <v>1</v>
      </c>
      <c r="EE1" t="s">
        <v>2</v>
      </c>
      <c r="EF1" t="s">
        <v>5</v>
      </c>
      <c r="EG1" t="s">
        <v>6</v>
      </c>
      <c r="EH1" t="s">
        <v>7</v>
      </c>
    </row>
    <row r="2" spans="1:139" ht="12.75" thickBot="1">
      <c r="E2" s="7" t="s">
        <v>10</v>
      </c>
      <c r="G2" s="8"/>
      <c r="H2" s="2"/>
      <c r="I2" s="8"/>
      <c r="J2" s="6" t="s">
        <v>9</v>
      </c>
      <c r="K2" s="2"/>
      <c r="L2"/>
      <c r="M2"/>
      <c r="N2"/>
      <c r="P2" s="8"/>
      <c r="Q2" s="2"/>
      <c r="R2" s="8"/>
      <c r="S2" s="6" t="s">
        <v>9</v>
      </c>
      <c r="T2" s="2"/>
      <c r="U2"/>
      <c r="V2"/>
      <c r="W2"/>
      <c r="Y2" s="8"/>
      <c r="Z2" s="2"/>
      <c r="AA2" s="8"/>
      <c r="AB2" s="6" t="s">
        <v>9</v>
      </c>
      <c r="AC2" s="2"/>
      <c r="AD2"/>
      <c r="AE2"/>
      <c r="AF2"/>
      <c r="AK2" s="6" t="s">
        <v>9</v>
      </c>
      <c r="AQ2" s="8"/>
      <c r="AS2" s="8"/>
      <c r="AT2" s="6" t="s">
        <v>9</v>
      </c>
      <c r="AV2"/>
      <c r="AW2"/>
      <c r="AX2"/>
      <c r="AZ2" s="8"/>
      <c r="BB2" s="8"/>
      <c r="BC2" s="6" t="s">
        <v>9</v>
      </c>
      <c r="BE2"/>
      <c r="BF2"/>
      <c r="BG2"/>
      <c r="BI2" s="8"/>
      <c r="BK2" s="8"/>
      <c r="BL2" s="6" t="s">
        <v>9</v>
      </c>
      <c r="BN2"/>
      <c r="BO2"/>
      <c r="BP2"/>
      <c r="BR2" s="8"/>
      <c r="BT2" s="8"/>
      <c r="BU2" s="6" t="s">
        <v>9</v>
      </c>
      <c r="BW2"/>
      <c r="BX2"/>
      <c r="BY2"/>
      <c r="CA2" s="8"/>
      <c r="CC2" s="8"/>
      <c r="CD2" s="6" t="s">
        <v>9</v>
      </c>
      <c r="CF2"/>
      <c r="CG2"/>
      <c r="CH2"/>
      <c r="CJ2" s="8"/>
      <c r="CL2" s="8"/>
      <c r="CM2" s="6" t="s">
        <v>9</v>
      </c>
      <c r="CO2"/>
      <c r="CP2"/>
      <c r="CQ2"/>
      <c r="CS2" s="8"/>
      <c r="CU2" s="8"/>
      <c r="CV2" s="6" t="s">
        <v>9</v>
      </c>
      <c r="CX2"/>
      <c r="CY2"/>
      <c r="CZ2"/>
      <c r="DB2" s="8"/>
      <c r="DD2" s="8"/>
      <c r="DE2" s="6" t="s">
        <v>9</v>
      </c>
      <c r="DG2"/>
      <c r="DH2"/>
      <c r="DI2"/>
      <c r="DK2" s="8"/>
      <c r="DM2" s="8"/>
      <c r="DN2" s="6" t="s">
        <v>9</v>
      </c>
      <c r="DP2"/>
      <c r="DQ2"/>
      <c r="DR2"/>
      <c r="DT2" s="8"/>
      <c r="DV2" s="8"/>
      <c r="DW2" s="6" t="s">
        <v>9</v>
      </c>
      <c r="DY2"/>
      <c r="DZ2"/>
      <c r="EA2"/>
      <c r="EB2"/>
    </row>
    <row r="3" spans="1:139">
      <c r="A3" s="1" t="str">
        <f>vocabulaire!B4</f>
        <v>100 m</v>
      </c>
      <c r="B3" s="12"/>
      <c r="C3" s="36">
        <v>15</v>
      </c>
      <c r="D3" s="2">
        <f>C3</f>
        <v>15</v>
      </c>
      <c r="E3" s="18">
        <f>EF3</f>
        <v>457</v>
      </c>
      <c r="G3" s="8"/>
      <c r="H3" s="2">
        <f>K3</f>
        <v>14.85</v>
      </c>
      <c r="I3" s="18">
        <f>L3</f>
        <v>478</v>
      </c>
      <c r="J3" s="6">
        <f>Gradings!C46</f>
        <v>0.99</v>
      </c>
      <c r="K3" s="2">
        <f>CEILING((J3*$D3),0.01)</f>
        <v>14.85</v>
      </c>
      <c r="L3">
        <f>FLOOR(($EC3*POWER(($ED3-K3),$EE3)),1)</f>
        <v>478</v>
      </c>
      <c r="M3"/>
      <c r="N3"/>
      <c r="P3" s="8"/>
      <c r="Q3" s="2">
        <f>T3</f>
        <v>14.33</v>
      </c>
      <c r="R3" s="18">
        <f>U3</f>
        <v>553</v>
      </c>
      <c r="S3" s="6">
        <f>Gradings!D46</f>
        <v>0.95479999999999998</v>
      </c>
      <c r="T3" s="2">
        <f>CEILING((S3*$D3),0.01)</f>
        <v>14.33</v>
      </c>
      <c r="U3">
        <f>FLOOR(($EC3*POWER(($ED3-T3),$EE3)),1)</f>
        <v>553</v>
      </c>
      <c r="V3"/>
      <c r="W3"/>
      <c r="Y3" s="8"/>
      <c r="Z3" s="2">
        <f>AC3</f>
        <v>13.8</v>
      </c>
      <c r="AA3" s="18">
        <f>AD3</f>
        <v>636</v>
      </c>
      <c r="AB3" s="6">
        <f>Gradings!E46</f>
        <v>0.91959999999999997</v>
      </c>
      <c r="AC3" s="2">
        <f>CEILING((AB3*$D3),0.01)</f>
        <v>13.8</v>
      </c>
      <c r="AD3">
        <f>FLOOR(($EC3*POWER(($ED3-AC3),$EE3)),1)</f>
        <v>636</v>
      </c>
      <c r="AE3"/>
      <c r="AF3"/>
      <c r="AI3" s="2">
        <f>AL3</f>
        <v>13.27</v>
      </c>
      <c r="AJ3" s="18">
        <f>AM3</f>
        <v>723</v>
      </c>
      <c r="AK3" s="6">
        <f>Gradings!F46</f>
        <v>0.88439999999999996</v>
      </c>
      <c r="AL3" s="2">
        <f>CEILING((AK3*$D3),0.01)</f>
        <v>13.27</v>
      </c>
      <c r="AM3">
        <f>FLOOR(($EC3*POWER(($ED3-AL3),$EE3)),1)</f>
        <v>723</v>
      </c>
      <c r="AQ3" s="8"/>
      <c r="AR3" s="2">
        <f>AU3</f>
        <v>12.74</v>
      </c>
      <c r="AS3" s="18">
        <f>AV3</f>
        <v>815</v>
      </c>
      <c r="AT3" s="6">
        <f>Gradings!G46</f>
        <v>0.84919999999999995</v>
      </c>
      <c r="AU3" s="2">
        <f>CEILING((AT3*$D3),0.01)</f>
        <v>12.74</v>
      </c>
      <c r="AV3">
        <f>FLOOR(($EC3*POWER(($ED3-AU3),$EE3)),1)</f>
        <v>815</v>
      </c>
      <c r="AW3"/>
      <c r="AX3"/>
      <c r="AZ3" s="8"/>
      <c r="BA3" s="2">
        <f>BD3</f>
        <v>12.21</v>
      </c>
      <c r="BB3" s="18">
        <f>BE3</f>
        <v>912</v>
      </c>
      <c r="BC3" s="6">
        <f>Gradings!H46</f>
        <v>0.81399999999999995</v>
      </c>
      <c r="BD3" s="2">
        <f>CEILING((BC3*$D3),0.01)</f>
        <v>12.21</v>
      </c>
      <c r="BE3">
        <f>FLOOR(($EC3*POWER(($ED3-BD3),$EE3)),1)</f>
        <v>912</v>
      </c>
      <c r="BF3"/>
      <c r="BG3"/>
      <c r="BI3" s="8"/>
      <c r="BJ3" s="2">
        <f>BM3</f>
        <v>11.69</v>
      </c>
      <c r="BK3" s="18">
        <f>BN3</f>
        <v>1012</v>
      </c>
      <c r="BL3" s="6">
        <f>Gradings!I46</f>
        <v>0.77880000000000005</v>
      </c>
      <c r="BM3" s="2">
        <f>CEILING((BL3*$D3),0.01)</f>
        <v>11.69</v>
      </c>
      <c r="BN3">
        <f>FLOOR(($EC3*POWER(($ED3-BM3),$EE3)),1)</f>
        <v>1012</v>
      </c>
      <c r="BO3"/>
      <c r="BP3"/>
      <c r="BR3" s="8"/>
      <c r="BS3" s="2">
        <f>BV3</f>
        <v>11.1</v>
      </c>
      <c r="BT3" s="18">
        <f>BW3</f>
        <v>1132</v>
      </c>
      <c r="BU3" s="6">
        <f>Gradings!J46</f>
        <v>0.73960000000000004</v>
      </c>
      <c r="BV3" s="2">
        <f>CEILING((BU3*$D3),0.01)</f>
        <v>11.1</v>
      </c>
      <c r="BW3">
        <f>FLOOR(($EC3*POWER(($ED3-BV3),$EE3)),1)</f>
        <v>1132</v>
      </c>
      <c r="BX3"/>
      <c r="BY3"/>
      <c r="CA3" s="8"/>
      <c r="CB3" s="2">
        <f>CE3</f>
        <v>10.43</v>
      </c>
      <c r="CC3" s="18">
        <f>CF3</f>
        <v>1274</v>
      </c>
      <c r="CD3" s="6">
        <f>Gradings!K46</f>
        <v>0.69499999999999995</v>
      </c>
      <c r="CE3" s="2">
        <f>CEILING((CD3*$D3),0.01)</f>
        <v>10.43</v>
      </c>
      <c r="CF3">
        <f>FLOOR(($EC3*POWER(($ED3-CE3),$EE3)),1)</f>
        <v>1274</v>
      </c>
      <c r="CG3"/>
      <c r="CH3"/>
      <c r="CJ3" s="8"/>
      <c r="CK3" s="2">
        <f>CN3</f>
        <v>9.6300000000000008</v>
      </c>
      <c r="CL3" s="18">
        <f>CO3</f>
        <v>1454</v>
      </c>
      <c r="CM3" s="6">
        <f>Gradings!L46</f>
        <v>0.64200000000000002</v>
      </c>
      <c r="CN3" s="2">
        <f>CEILING((CM3*$D3),0.01)</f>
        <v>9.6300000000000008</v>
      </c>
      <c r="CO3">
        <f>FLOOR(($EC3*POWER(($ED3-CN3),$EE3)),1)</f>
        <v>1454</v>
      </c>
      <c r="CP3"/>
      <c r="CQ3"/>
      <c r="CS3" s="8"/>
      <c r="CT3" s="2">
        <f>CW3</f>
        <v>8.64</v>
      </c>
      <c r="CU3" s="18">
        <f>CX3</f>
        <v>1691</v>
      </c>
      <c r="CV3" s="6">
        <f>Gradings!M46</f>
        <v>0.57599999999999996</v>
      </c>
      <c r="CW3" s="2">
        <f>CEILING((CV3*$D3),0.01)</f>
        <v>8.64</v>
      </c>
      <c r="CX3">
        <f>FLOOR(($EC3*POWER(($ED3-CW3),$EE3)),1)</f>
        <v>1691</v>
      </c>
      <c r="CY3"/>
      <c r="CZ3"/>
      <c r="DB3" s="8"/>
      <c r="DC3" s="2">
        <f>DF3</f>
        <v>7.37</v>
      </c>
      <c r="DD3" s="18">
        <f>DG3</f>
        <v>2019</v>
      </c>
      <c r="DE3" s="6">
        <f>Gradings!N46</f>
        <v>0.49080000000000001</v>
      </c>
      <c r="DF3" s="2">
        <f>CEILING((DE3*$D3),0.01)</f>
        <v>7.37</v>
      </c>
      <c r="DG3">
        <f>FLOOR(($EC3*POWER(($ED3-DF3),$EE3)),1)</f>
        <v>2019</v>
      </c>
      <c r="DH3"/>
      <c r="DI3"/>
      <c r="DK3" s="8"/>
      <c r="DL3" s="2">
        <f>DO3</f>
        <v>5.68</v>
      </c>
      <c r="DM3" s="18">
        <f>DP3</f>
        <v>2495</v>
      </c>
      <c r="DN3" s="6">
        <f>Gradings!O46</f>
        <v>0.37859999999999999</v>
      </c>
      <c r="DO3" s="2">
        <f>CEILING((DN3*$D3),0.01)</f>
        <v>5.68</v>
      </c>
      <c r="DP3">
        <f>FLOOR(($EC3*POWER(($ED3-DO3),$EE3)),1)</f>
        <v>2495</v>
      </c>
      <c r="DQ3"/>
      <c r="DR3"/>
      <c r="DT3" s="8"/>
      <c r="DU3" s="2">
        <f>DX3</f>
        <v>4.0600000000000005</v>
      </c>
      <c r="DV3" s="18">
        <f>DY3</f>
        <v>2993</v>
      </c>
      <c r="DW3" s="6">
        <f>Gradings!P46</f>
        <v>0.27060000000000001</v>
      </c>
      <c r="DX3" s="2">
        <f>CEILING((DW3*$D3),0.01)</f>
        <v>4.0600000000000005</v>
      </c>
      <c r="DY3">
        <f>FLOOR(($EC3*POWER(($ED3-DX3),$EE3)),1)</f>
        <v>2993</v>
      </c>
      <c r="DZ3"/>
      <c r="EA3"/>
      <c r="EB3"/>
      <c r="EC3">
        <v>17.856999999999999</v>
      </c>
      <c r="ED3">
        <v>21</v>
      </c>
      <c r="EE3">
        <v>1.81</v>
      </c>
      <c r="EF3">
        <f>FLOOR((EC3*POWER((ED3-D3),EE3)),1)</f>
        <v>457</v>
      </c>
      <c r="EI3" t="str">
        <f>A3</f>
        <v>100 m</v>
      </c>
    </row>
    <row r="4" spans="1:139">
      <c r="A4" s="1" t="str">
        <f>vocabulaire!B23</f>
        <v>discus</v>
      </c>
      <c r="B4" s="14"/>
      <c r="C4" s="37">
        <v>30</v>
      </c>
      <c r="E4" s="18">
        <f>EH4</f>
        <v>462</v>
      </c>
      <c r="G4" s="8"/>
      <c r="H4" s="2">
        <f>FLOOR((J4*$C4),0.01)</f>
        <v>31.1</v>
      </c>
      <c r="I4" s="18">
        <f>N4</f>
        <v>483</v>
      </c>
      <c r="J4" s="6">
        <f>Gradings!C47</f>
        <v>1.0367999999999999</v>
      </c>
      <c r="K4" s="2"/>
      <c r="L4"/>
      <c r="M4"/>
      <c r="N4">
        <f>FLOOR(($EC4*POWER((H4-$ED4),$EE4)),1)</f>
        <v>483</v>
      </c>
      <c r="P4" s="8"/>
      <c r="Q4" s="2">
        <f>FLOOR((S4*$C4),0.01)</f>
        <v>33.450000000000003</v>
      </c>
      <c r="R4" s="18">
        <f>W4</f>
        <v>528</v>
      </c>
      <c r="S4" s="6">
        <f>Gradings!D47</f>
        <v>1.115</v>
      </c>
      <c r="T4" s="2"/>
      <c r="U4"/>
      <c r="V4"/>
      <c r="W4">
        <f>FLOOR(($EC4*POWER((Q4-$ED4),$EE4)),1)</f>
        <v>528</v>
      </c>
      <c r="Y4" s="8"/>
      <c r="Z4" s="2">
        <f>FLOOR((AB4*$C4),0.01)</f>
        <v>36.17</v>
      </c>
      <c r="AA4" s="18">
        <f>AF4</f>
        <v>580</v>
      </c>
      <c r="AB4" s="6">
        <f>Gradings!E47</f>
        <v>1.2058</v>
      </c>
      <c r="AC4" s="2"/>
      <c r="AD4"/>
      <c r="AE4"/>
      <c r="AF4">
        <f>FLOOR(($EC4*POWER((Z4-$ED4),$EE4)),1)</f>
        <v>580</v>
      </c>
      <c r="AI4" s="2">
        <f>FLOOR((AK4*$C4),0.01)</f>
        <v>39.380000000000003</v>
      </c>
      <c r="AJ4" s="18">
        <f>AO4</f>
        <v>642</v>
      </c>
      <c r="AK4" s="6">
        <f>Gradings!F47</f>
        <v>1.3128</v>
      </c>
      <c r="AO4">
        <f>FLOOR(($EC4*POWER((AI4-$ED4),$EE4)),1)</f>
        <v>642</v>
      </c>
      <c r="AQ4" s="8"/>
      <c r="AR4" s="2">
        <f>FLOOR((AT4*$C4),0.01)</f>
        <v>43.22</v>
      </c>
      <c r="AS4" s="18">
        <f>AX4</f>
        <v>717</v>
      </c>
      <c r="AT4" s="6">
        <f>Gradings!G47</f>
        <v>1.4407000000000001</v>
      </c>
      <c r="AV4"/>
      <c r="AW4"/>
      <c r="AX4">
        <f>FLOOR(($EC4*POWER((AR4-$ED4),$EE4)),1)</f>
        <v>717</v>
      </c>
      <c r="AZ4" s="8"/>
      <c r="BA4" s="2">
        <f>FLOOR((BC4*$C4),0.01)</f>
        <v>47.88</v>
      </c>
      <c r="BB4" s="18">
        <f>BG4</f>
        <v>809</v>
      </c>
      <c r="BC4" s="6">
        <f>Gradings!H47</f>
        <v>1.5961000000000001</v>
      </c>
      <c r="BE4"/>
      <c r="BF4"/>
      <c r="BG4">
        <f>FLOOR(($EC4*POWER((BA4-$ED4),$EE4)),1)</f>
        <v>809</v>
      </c>
      <c r="BI4" s="8"/>
      <c r="BJ4" s="2">
        <f>FLOOR((BL4*$C4),0.01)</f>
        <v>53.78</v>
      </c>
      <c r="BK4" s="18">
        <f>BP4</f>
        <v>927</v>
      </c>
      <c r="BL4" s="6">
        <f>Gradings!I47</f>
        <v>1.7927</v>
      </c>
      <c r="BN4"/>
      <c r="BO4"/>
      <c r="BP4">
        <f>FLOOR(($EC4*POWER((BJ4-$ED4),$EE4)),1)</f>
        <v>927</v>
      </c>
      <c r="BR4" s="8"/>
      <c r="BS4" s="2">
        <f>FLOOR((BU4*$C4),0.01)</f>
        <v>61.620000000000005</v>
      </c>
      <c r="BT4" s="18">
        <f>BY4</f>
        <v>1086</v>
      </c>
      <c r="BU4" s="6">
        <f>Gradings!J47</f>
        <v>2.0541999999999998</v>
      </c>
      <c r="BW4"/>
      <c r="BX4"/>
      <c r="BY4">
        <f>FLOOR(($EC4*POWER((BS4-$ED4),$EE4)),1)</f>
        <v>1086</v>
      </c>
      <c r="CA4" s="8"/>
      <c r="CB4" s="2">
        <f>FLOOR((CD4*$C4),0.01)</f>
        <v>64.63</v>
      </c>
      <c r="CC4" s="18">
        <f>CH4</f>
        <v>1147</v>
      </c>
      <c r="CD4" s="6">
        <f>Gradings!K47</f>
        <v>2.1545999999999998</v>
      </c>
      <c r="CF4"/>
      <c r="CG4"/>
      <c r="CH4">
        <f>FLOOR(($EC4*POWER((CB4-$ED4),$EE4)),1)</f>
        <v>1147</v>
      </c>
      <c r="CJ4" s="8"/>
      <c r="CK4" s="2">
        <f>FLOOR((CM4*$C4),0.01)</f>
        <v>75.66</v>
      </c>
      <c r="CL4" s="18">
        <f>CQ4</f>
        <v>1375</v>
      </c>
      <c r="CM4" s="6">
        <f>Gradings!L47</f>
        <v>2.5219999999999998</v>
      </c>
      <c r="CO4"/>
      <c r="CP4"/>
      <c r="CQ4">
        <f>FLOOR(($EC4*POWER((CK4-$ED4),$EE4)),1)</f>
        <v>1375</v>
      </c>
      <c r="CS4" s="8"/>
      <c r="CT4" s="2">
        <f>FLOOR((CV4*$C4),0.01)</f>
        <v>91.210000000000008</v>
      </c>
      <c r="CU4" s="18">
        <f>CZ4</f>
        <v>1702</v>
      </c>
      <c r="CV4" s="6">
        <f>Gradings!M47</f>
        <v>3.0404</v>
      </c>
      <c r="CX4"/>
      <c r="CY4"/>
      <c r="CZ4">
        <f>FLOOR(($EC4*POWER((CT4-$ED4),$EE4)),1)</f>
        <v>1702</v>
      </c>
      <c r="DB4" s="8"/>
      <c r="DC4" s="2">
        <f>FLOOR((DE4*$C4),0.01)</f>
        <v>114.81</v>
      </c>
      <c r="DD4" s="18">
        <f>DI4</f>
        <v>2209</v>
      </c>
      <c r="DE4" s="6">
        <f>Gradings!N47</f>
        <v>3.827</v>
      </c>
      <c r="DG4"/>
      <c r="DH4"/>
      <c r="DI4">
        <f>FLOOR(($EC4*POWER((DC4-$ED4),$EE4)),1)</f>
        <v>2209</v>
      </c>
      <c r="DK4" s="8"/>
      <c r="DL4" s="2">
        <f>FLOOR((DN4*$C4),0.01)</f>
        <v>154.87</v>
      </c>
      <c r="DM4" s="18">
        <f>DR4</f>
        <v>3094</v>
      </c>
      <c r="DN4" s="6">
        <f>Gradings!O47</f>
        <v>5.1626000000000003</v>
      </c>
      <c r="DP4"/>
      <c r="DQ4"/>
      <c r="DR4">
        <f>FLOOR(($EC4*POWER((DL4-$ED4),$EE4)),1)</f>
        <v>3094</v>
      </c>
      <c r="DT4" s="8"/>
      <c r="DU4" s="2">
        <f>FLOOR((DW4*$C4),0.01)</f>
        <v>237.9</v>
      </c>
      <c r="DV4" s="18">
        <f>EA4</f>
        <v>4999</v>
      </c>
      <c r="DW4" s="6">
        <f>Gradings!P47</f>
        <v>7.9302000000000001</v>
      </c>
      <c r="DY4"/>
      <c r="DZ4"/>
      <c r="EA4">
        <f>FLOOR(($EC4*POWER((DU4-$ED4),$EE4)),1)</f>
        <v>4999</v>
      </c>
      <c r="EB4"/>
      <c r="EC4">
        <v>12.331</v>
      </c>
      <c r="ED4">
        <v>3</v>
      </c>
      <c r="EE4">
        <v>1.1000000000000001</v>
      </c>
      <c r="EH4">
        <f>FLOOR((EC4*POWER((C4-ED4),EE4)),1)</f>
        <v>462</v>
      </c>
      <c r="EI4" t="str">
        <f>A4</f>
        <v>discus</v>
      </c>
    </row>
    <row r="5" spans="1:139">
      <c r="A5" s="1" t="str">
        <f>vocabulaire!B19</f>
        <v>pols</v>
      </c>
      <c r="B5" s="14"/>
      <c r="C5" s="37">
        <v>2.2000000000000002</v>
      </c>
      <c r="E5" s="18">
        <f>EG5</f>
        <v>282</v>
      </c>
      <c r="G5" s="8"/>
      <c r="H5" s="2">
        <f>FLOOR((J5*$C5),0.01)</f>
        <v>2.38</v>
      </c>
      <c r="I5" s="18">
        <f>M5</f>
        <v>341</v>
      </c>
      <c r="J5" s="6">
        <f>Gradings!C48</f>
        <v>1.0820000000000001</v>
      </c>
      <c r="K5" s="2"/>
      <c r="L5"/>
      <c r="M5">
        <f>FLOOR(($EC5*POWER((H5*100-$ED5),$EE5)),1)</f>
        <v>341</v>
      </c>
      <c r="N5"/>
      <c r="P5" s="8"/>
      <c r="Q5" s="2">
        <f>FLOOR((S5*$C5),0.01)</f>
        <v>2.5100000000000002</v>
      </c>
      <c r="R5" s="18">
        <f>V5</f>
        <v>385</v>
      </c>
      <c r="S5" s="6">
        <f>Gradings!D48</f>
        <v>1.1451</v>
      </c>
      <c r="T5" s="2"/>
      <c r="U5"/>
      <c r="V5">
        <f>FLOOR(($EC5*POWER((Q5*100-$ED5),$EE5)),1)</f>
        <v>385</v>
      </c>
      <c r="W5"/>
      <c r="Y5" s="8"/>
      <c r="Z5" s="2">
        <f>FLOOR((AB5*$C5),0.01)</f>
        <v>2.67</v>
      </c>
      <c r="AA5" s="18">
        <f>AE5</f>
        <v>441</v>
      </c>
      <c r="AB5" s="6">
        <f>Gradings!E48</f>
        <v>1.2159</v>
      </c>
      <c r="AC5" s="2"/>
      <c r="AD5"/>
      <c r="AE5">
        <f>FLOOR(($EC5*POWER((Z5*100-$ED5),$EE5)),1)</f>
        <v>441</v>
      </c>
      <c r="AF5"/>
      <c r="AI5" s="2">
        <f>FLOOR((AK5*$C5),0.01)</f>
        <v>2.85</v>
      </c>
      <c r="AJ5" s="18">
        <f>AN5</f>
        <v>507</v>
      </c>
      <c r="AK5" s="6">
        <f>Gradings!F48</f>
        <v>1.2961</v>
      </c>
      <c r="AN5">
        <f>FLOOR(($EC5*POWER((AI5*100-$ED5),$EE5)),1)</f>
        <v>507</v>
      </c>
      <c r="AQ5" s="8"/>
      <c r="AR5" s="2">
        <f>FLOOR((AT5*$C5),0.01)</f>
        <v>3.0500000000000003</v>
      </c>
      <c r="AS5" s="18">
        <f>AW5</f>
        <v>582</v>
      </c>
      <c r="AT5" s="6">
        <f>Gradings!G48</f>
        <v>1.3876999999999999</v>
      </c>
      <c r="AV5"/>
      <c r="AW5">
        <f>FLOOR(($EC5*POWER((AR5*100-$ED5),$EE5)),1)</f>
        <v>582</v>
      </c>
      <c r="AX5"/>
      <c r="AZ5" s="8"/>
      <c r="BA5" s="2">
        <f>FLOOR((BC5*$C5),0.01)</f>
        <v>3.2800000000000002</v>
      </c>
      <c r="BB5" s="18">
        <f>BF5</f>
        <v>672</v>
      </c>
      <c r="BC5" s="6">
        <f>Gradings!H48</f>
        <v>1.4932000000000001</v>
      </c>
      <c r="BE5"/>
      <c r="BF5">
        <f>FLOOR(($EC5*POWER((BA5*100-$ED5),$EE5)),1)</f>
        <v>672</v>
      </c>
      <c r="BG5"/>
      <c r="BI5" s="8"/>
      <c r="BJ5" s="2">
        <f>FLOOR((BL5*$C5),0.01)</f>
        <v>3.5500000000000003</v>
      </c>
      <c r="BK5" s="18">
        <f>BO5</f>
        <v>782</v>
      </c>
      <c r="BL5" s="6">
        <f>Gradings!I48</f>
        <v>1.6160000000000001</v>
      </c>
      <c r="BN5"/>
      <c r="BO5">
        <f>FLOOR(($EC5*POWER((BJ5*100-$ED5),$EE5)),1)</f>
        <v>782</v>
      </c>
      <c r="BP5"/>
      <c r="BR5" s="8"/>
      <c r="BS5" s="2">
        <f>FLOOR((BU5*$C5),0.01)</f>
        <v>3.92</v>
      </c>
      <c r="BT5" s="18">
        <f>BX5</f>
        <v>939</v>
      </c>
      <c r="BU5" s="6">
        <f>Gradings!J48</f>
        <v>1.7854000000000001</v>
      </c>
      <c r="BW5"/>
      <c r="BX5">
        <f>FLOOR(($EC5*POWER((BS5*100-$ED5),$EE5)),1)</f>
        <v>939</v>
      </c>
      <c r="BY5"/>
      <c r="CA5" s="8"/>
      <c r="CB5" s="2">
        <f>FLOOR((CD5*$C5),0.01)</f>
        <v>4.47</v>
      </c>
      <c r="CC5" s="18">
        <f>CG5</f>
        <v>1186</v>
      </c>
      <c r="CD5" s="6">
        <f>Gradings!K48</f>
        <v>2.0333000000000001</v>
      </c>
      <c r="CF5"/>
      <c r="CG5">
        <f>FLOOR(($EC5*POWER((CB5*100-$ED5),$EE5)),1)</f>
        <v>1186</v>
      </c>
      <c r="CH5"/>
      <c r="CJ5" s="8"/>
      <c r="CK5" s="2">
        <f>FLOOR((CM5*$C5),0.01)</f>
        <v>5.3500000000000005</v>
      </c>
      <c r="CL5" s="18">
        <f>CP5</f>
        <v>1609</v>
      </c>
      <c r="CM5" s="6">
        <f>Gradings!L48</f>
        <v>2.4342000000000001</v>
      </c>
      <c r="CO5"/>
      <c r="CP5">
        <f>FLOOR(($EC5*POWER((CK5*100-$ED5),$EE5)),1)</f>
        <v>1609</v>
      </c>
      <c r="CQ5"/>
      <c r="CS5" s="8"/>
      <c r="CT5" s="2">
        <f>FLOOR((CV5*$C5),0.01)</f>
        <v>7.04</v>
      </c>
      <c r="CU5" s="18">
        <f>CY5</f>
        <v>2506</v>
      </c>
      <c r="CV5" s="6">
        <f>Gradings!M48</f>
        <v>3.202</v>
      </c>
      <c r="CX5"/>
      <c r="CY5">
        <f>FLOOR(($EC5*POWER((CT5*100-$ED5),$EE5)),1)</f>
        <v>2506</v>
      </c>
      <c r="CZ5"/>
      <c r="DB5" s="8"/>
      <c r="DC5" s="2">
        <f>FLOOR((DE5*$C5),0.01)</f>
        <v>10.64</v>
      </c>
      <c r="DD5" s="18">
        <f>DH5</f>
        <v>4711</v>
      </c>
      <c r="DE5" s="6">
        <f>Gradings!N48</f>
        <v>4.8402000000000003</v>
      </c>
      <c r="DG5"/>
      <c r="DH5">
        <f>FLOOR(($EC5*POWER((DC5*100-$ED5),$EE5)),1)</f>
        <v>4711</v>
      </c>
      <c r="DI5"/>
      <c r="DK5" s="8"/>
      <c r="DL5" s="2">
        <f>FLOOR((DN5*$C5),0.01)</f>
        <v>12</v>
      </c>
      <c r="DM5" s="18">
        <f>DQ5</f>
        <v>5630</v>
      </c>
      <c r="DN5" s="6">
        <f>Gradings!O48</f>
        <v>5.4546999999999999</v>
      </c>
      <c r="DP5"/>
      <c r="DQ5">
        <f>FLOOR(($EC5*POWER((DL5*100-$ED5),$EE5)),1)</f>
        <v>5630</v>
      </c>
      <c r="DR5"/>
      <c r="DT5" s="8"/>
      <c r="DU5" s="2">
        <f>FLOOR((DW5*$C5),0.01)</f>
        <v>13.32</v>
      </c>
      <c r="DV5" s="18">
        <f>DZ5</f>
        <v>6561</v>
      </c>
      <c r="DW5" s="6">
        <f>Gradings!P48</f>
        <v>6.0587999999999997</v>
      </c>
      <c r="DY5"/>
      <c r="DZ5">
        <f>FLOOR(($EC5*POWER((DU5*100-$ED5),$EE5)),1)</f>
        <v>6561</v>
      </c>
      <c r="EA5"/>
      <c r="EB5"/>
      <c r="EC5">
        <v>0.44124999999999998</v>
      </c>
      <c r="ED5">
        <v>100</v>
      </c>
      <c r="EE5">
        <v>1.35</v>
      </c>
      <c r="EG5">
        <f>FLOOR((EC5*POWER((C5*100-ED5),EE5)),1)</f>
        <v>282</v>
      </c>
      <c r="EI5" t="str">
        <f>A5</f>
        <v>pols</v>
      </c>
    </row>
    <row r="6" spans="1:139">
      <c r="A6" s="1" t="str">
        <f>vocabulaire!B25</f>
        <v>speer</v>
      </c>
      <c r="B6" s="14"/>
      <c r="C6" s="37">
        <v>25.87</v>
      </c>
      <c r="E6" s="18">
        <f>EH6</f>
        <v>399</v>
      </c>
      <c r="G6" s="8"/>
      <c r="H6" s="2">
        <f>FLOOR((J6*$C6),0.01)</f>
        <v>27.47</v>
      </c>
      <c r="I6" s="18">
        <f>N6</f>
        <v>429</v>
      </c>
      <c r="J6" s="6">
        <f>Gradings!C49</f>
        <v>1.0621</v>
      </c>
      <c r="K6" s="2"/>
      <c r="L6"/>
      <c r="M6"/>
      <c r="N6">
        <f>FLOOR(($EC6*POWER((H6-$ED6),$EE6)),1)</f>
        <v>429</v>
      </c>
      <c r="P6" s="8"/>
      <c r="Q6" s="2">
        <f>FLOOR((S6*$C6),0.01)</f>
        <v>29.68</v>
      </c>
      <c r="R6" s="18">
        <f>W6</f>
        <v>471</v>
      </c>
      <c r="S6" s="6">
        <f>Gradings!D49</f>
        <v>1.1475</v>
      </c>
      <c r="T6" s="2"/>
      <c r="U6"/>
      <c r="V6"/>
      <c r="W6">
        <f>FLOOR(($EC6*POWER((Q6-$ED6),$EE6)),1)</f>
        <v>471</v>
      </c>
      <c r="Y6" s="8"/>
      <c r="Z6" s="2">
        <f>FLOOR((AB6*$C6),0.01)</f>
        <v>32.28</v>
      </c>
      <c r="AA6" s="18">
        <f>AF6</f>
        <v>520</v>
      </c>
      <c r="AB6" s="6">
        <f>Gradings!E49</f>
        <v>1.2479</v>
      </c>
      <c r="AC6" s="2"/>
      <c r="AD6"/>
      <c r="AE6"/>
      <c r="AF6">
        <f>FLOOR(($EC6*POWER((Z6-$ED6),$EE6)),1)</f>
        <v>520</v>
      </c>
      <c r="AI6" s="2">
        <f>FLOOR((AK6*$C6),0.01)</f>
        <v>34.01</v>
      </c>
      <c r="AJ6" s="18">
        <f>AO6</f>
        <v>553</v>
      </c>
      <c r="AK6" s="6">
        <f>Gradings!F49</f>
        <v>1.3147</v>
      </c>
      <c r="AO6">
        <f>FLOOR(($EC6*POWER((AI6-$ED6),$EE6)),1)</f>
        <v>553</v>
      </c>
      <c r="AQ6" s="8"/>
      <c r="AR6" s="2">
        <f>FLOOR((AT6*$C6),0.01)</f>
        <v>37.46</v>
      </c>
      <c r="AS6" s="18">
        <f>AX6</f>
        <v>619</v>
      </c>
      <c r="AT6" s="6">
        <f>Gradings!G49</f>
        <v>1.4481999999999999</v>
      </c>
      <c r="AV6"/>
      <c r="AW6"/>
      <c r="AX6">
        <f>FLOOR(($EC6*POWER((AR6-$ED6),$EE6)),1)</f>
        <v>619</v>
      </c>
      <c r="AZ6" s="8"/>
      <c r="BA6" s="2">
        <f>FLOOR((BC6*$C6),0.01)</f>
        <v>41.69</v>
      </c>
      <c r="BB6" s="18">
        <f>BG6</f>
        <v>700</v>
      </c>
      <c r="BC6" s="6">
        <f>Gradings!H49</f>
        <v>1.6117999999999999</v>
      </c>
      <c r="BE6"/>
      <c r="BF6"/>
      <c r="BG6">
        <f>FLOOR(($EC6*POWER((BA6-$ED6),$EE6)),1)</f>
        <v>700</v>
      </c>
      <c r="BI6" s="8"/>
      <c r="BJ6" s="2">
        <f>FLOOR((BL6*$C6),0.01)</f>
        <v>47</v>
      </c>
      <c r="BK6" s="18">
        <f>BP6</f>
        <v>802</v>
      </c>
      <c r="BL6" s="6">
        <f>Gradings!I49</f>
        <v>1.8170999999999999</v>
      </c>
      <c r="BN6"/>
      <c r="BO6"/>
      <c r="BP6">
        <f>FLOOR(($EC6*POWER((BJ6-$ED6),$EE6)),1)</f>
        <v>802</v>
      </c>
      <c r="BR6" s="8"/>
      <c r="BS6" s="2">
        <f>FLOOR((BU6*$C6),0.01)</f>
        <v>54.300000000000004</v>
      </c>
      <c r="BT6" s="18">
        <f>BY6</f>
        <v>944</v>
      </c>
      <c r="BU6" s="6">
        <f>Gradings!J49</f>
        <v>2.0992000000000002</v>
      </c>
      <c r="BW6"/>
      <c r="BX6"/>
      <c r="BY6">
        <f>FLOOR(($EC6*POWER((BS6-$ED6),$EE6)),1)</f>
        <v>944</v>
      </c>
      <c r="CA6" s="8"/>
      <c r="CB6" s="2">
        <f>FLOOR((CD6*$C6),0.01)</f>
        <v>58.96</v>
      </c>
      <c r="CC6" s="18">
        <f>CH6</f>
        <v>1034</v>
      </c>
      <c r="CD6" s="6">
        <f>Gradings!K49</f>
        <v>2.2793999999999999</v>
      </c>
      <c r="CF6"/>
      <c r="CG6"/>
      <c r="CH6">
        <f>FLOOR(($EC6*POWER((CB6-$ED6),$EE6)),1)</f>
        <v>1034</v>
      </c>
      <c r="CJ6" s="8"/>
      <c r="CK6" s="2">
        <f>FLOOR((CM6*$C6),0.01)</f>
        <v>70.180000000000007</v>
      </c>
      <c r="CL6" s="18">
        <f>CQ6</f>
        <v>1254</v>
      </c>
      <c r="CM6" s="6">
        <f>Gradings!L49</f>
        <v>2.7128999999999999</v>
      </c>
      <c r="CO6"/>
      <c r="CP6"/>
      <c r="CQ6">
        <f>FLOOR(($EC6*POWER((CK6-$ED6),$EE6)),1)</f>
        <v>1254</v>
      </c>
      <c r="CS6" s="8"/>
      <c r="CT6" s="2">
        <f>FLOOR((CV6*$C6),0.01)</f>
        <v>86.66</v>
      </c>
      <c r="CU6" s="18">
        <f>CZ6</f>
        <v>1580</v>
      </c>
      <c r="CV6" s="6">
        <f>Gradings!M49</f>
        <v>3.35</v>
      </c>
      <c r="CX6"/>
      <c r="CY6"/>
      <c r="CZ6">
        <f>FLOOR(($EC6*POWER((CT6-$ED6),$EE6)),1)</f>
        <v>1580</v>
      </c>
      <c r="DB6" s="8"/>
      <c r="DC6" s="2">
        <f>FLOOR((DE6*$C6),0.01)</f>
        <v>113.26</v>
      </c>
      <c r="DD6" s="18">
        <f>DI6</f>
        <v>2110</v>
      </c>
      <c r="DE6" s="6">
        <f>Gradings!N49</f>
        <v>4.3781999999999996</v>
      </c>
      <c r="DG6"/>
      <c r="DH6"/>
      <c r="DI6">
        <f>FLOOR(($EC6*POWER((DC6-$ED6),$EE6)),1)</f>
        <v>2110</v>
      </c>
      <c r="DK6" s="8"/>
      <c r="DL6" s="2">
        <f>FLOOR((DN6*$C6),0.01)</f>
        <v>163.42000000000002</v>
      </c>
      <c r="DM6" s="18">
        <f>DR6</f>
        <v>3124</v>
      </c>
      <c r="DN6" s="6">
        <f>Gradings!O49</f>
        <v>6.3170999999999999</v>
      </c>
      <c r="DP6"/>
      <c r="DQ6"/>
      <c r="DR6">
        <f>FLOOR(($EC6*POWER((DL6-$ED6),$EE6)),1)</f>
        <v>3124</v>
      </c>
      <c r="DT6" s="8"/>
      <c r="DU6" s="2">
        <f>FLOOR((DW6*$C6),0.01)</f>
        <v>293.28000000000003</v>
      </c>
      <c r="DV6" s="18">
        <f>EA6</f>
        <v>5803</v>
      </c>
      <c r="DW6" s="6">
        <f>Gradings!P49</f>
        <v>11.337</v>
      </c>
      <c r="DY6"/>
      <c r="DZ6"/>
      <c r="EA6">
        <f>FLOOR(($EC6*POWER((DU6-$ED6),$EE6)),1)</f>
        <v>5803</v>
      </c>
      <c r="EB6"/>
      <c r="EC6">
        <v>15.9803</v>
      </c>
      <c r="ED6">
        <v>3.8</v>
      </c>
      <c r="EE6">
        <v>1.04</v>
      </c>
      <c r="EH6">
        <f>FLOOR((EC6*POWER((C6-ED6),EE6)),1)</f>
        <v>399</v>
      </c>
      <c r="EI6" t="str">
        <f>A6</f>
        <v>speer</v>
      </c>
    </row>
    <row r="7" spans="1:139" ht="12.75" thickBot="1">
      <c r="A7" s="1" t="str">
        <f>vocabulaire!B6</f>
        <v>400 m</v>
      </c>
      <c r="B7" s="16"/>
      <c r="C7" s="39">
        <v>73</v>
      </c>
      <c r="D7" s="2">
        <f>C7</f>
        <v>73</v>
      </c>
      <c r="E7" s="18">
        <f>EF7</f>
        <v>269</v>
      </c>
      <c r="G7" s="8"/>
      <c r="H7" s="2">
        <f>K7</f>
        <v>71.540000000000006</v>
      </c>
      <c r="I7" s="18">
        <f>L7</f>
        <v>308</v>
      </c>
      <c r="J7" s="6">
        <f>Gradings!C50</f>
        <v>0.97989999999999999</v>
      </c>
      <c r="K7" s="2">
        <f>CEILING((J7*$D7),0.01)</f>
        <v>71.540000000000006</v>
      </c>
      <c r="L7">
        <f>FLOOR(($EC7*POWER(($ED7-K7),$EE7)),1)</f>
        <v>308</v>
      </c>
      <c r="M7"/>
      <c r="N7"/>
      <c r="P7" s="8"/>
      <c r="Q7" s="2">
        <f>T7</f>
        <v>68.56</v>
      </c>
      <c r="R7" s="18">
        <f>U7</f>
        <v>395</v>
      </c>
      <c r="S7" s="6">
        <f>Gradings!D50</f>
        <v>0.93910000000000005</v>
      </c>
      <c r="T7" s="2">
        <f>CEILING((S7*$D7),0.01)</f>
        <v>68.56</v>
      </c>
      <c r="U7">
        <f>FLOOR(($EC7*POWER(($ED7-T7),$EE7)),1)</f>
        <v>395</v>
      </c>
      <c r="V7"/>
      <c r="W7"/>
      <c r="Y7" s="8"/>
      <c r="Z7" s="2">
        <f>AC7</f>
        <v>65.58</v>
      </c>
      <c r="AA7" s="18">
        <f>AD7</f>
        <v>492</v>
      </c>
      <c r="AB7" s="6">
        <f>Gradings!E50</f>
        <v>0.89829999999999999</v>
      </c>
      <c r="AC7" s="2">
        <f>CEILING((AB7*$D7),0.01)</f>
        <v>65.58</v>
      </c>
      <c r="AD7">
        <f>FLOOR(($EC7*POWER(($ED7-AC7),$EE7)),1)</f>
        <v>492</v>
      </c>
      <c r="AE7"/>
      <c r="AF7"/>
      <c r="AI7" s="2">
        <f>AL7</f>
        <v>62.6</v>
      </c>
      <c r="AJ7" s="18">
        <f>AM7</f>
        <v>599</v>
      </c>
      <c r="AK7" s="6">
        <f>Gradings!F50</f>
        <v>0.85750000000000004</v>
      </c>
      <c r="AL7" s="2">
        <f>CEILING((AK7*$D7),0.01)</f>
        <v>62.6</v>
      </c>
      <c r="AM7">
        <f>FLOOR(($EC7*POWER(($ED7-AL7),$EE7)),1)</f>
        <v>599</v>
      </c>
      <c r="AQ7" s="8"/>
      <c r="AR7" s="2">
        <f>AU7</f>
        <v>59.620000000000005</v>
      </c>
      <c r="AS7" s="18">
        <f>AV7</f>
        <v>715</v>
      </c>
      <c r="AT7" s="6">
        <f>Gradings!G50</f>
        <v>0.81669999999999998</v>
      </c>
      <c r="AU7" s="2">
        <f>CEILING((AT7*$D7),0.01)</f>
        <v>59.620000000000005</v>
      </c>
      <c r="AV7">
        <f>FLOOR(($EC7*POWER(($ED7-AU7),$EE7)),1)</f>
        <v>715</v>
      </c>
      <c r="AW7"/>
      <c r="AX7"/>
      <c r="AZ7" s="8"/>
      <c r="BA7" s="2">
        <f>BD7</f>
        <v>56.32</v>
      </c>
      <c r="BB7" s="18">
        <f>BE7</f>
        <v>853</v>
      </c>
      <c r="BC7" s="6">
        <f>Gradings!H50</f>
        <v>0.77149999999999996</v>
      </c>
      <c r="BD7" s="2">
        <f>CEILING((BC7*$D7),0.01)</f>
        <v>56.32</v>
      </c>
      <c r="BE7">
        <f>FLOOR(($EC7*POWER(($ED7-BD7),$EE7)),1)</f>
        <v>853</v>
      </c>
      <c r="BF7"/>
      <c r="BG7"/>
      <c r="BI7" s="8"/>
      <c r="BJ7" s="2">
        <f>BM7</f>
        <v>52.57</v>
      </c>
      <c r="BK7" s="18">
        <f>BN7</f>
        <v>1024</v>
      </c>
      <c r="BL7" s="6">
        <f>Gradings!I50</f>
        <v>0.72009999999999996</v>
      </c>
      <c r="BM7" s="2">
        <f>CEILING((BL7*$D7),0.01)</f>
        <v>52.57</v>
      </c>
      <c r="BN7">
        <f>FLOOR(($EC7*POWER(($ED7-BM7),$EE7)),1)</f>
        <v>1024</v>
      </c>
      <c r="BO7"/>
      <c r="BP7"/>
      <c r="BR7" s="8"/>
      <c r="BS7" s="2">
        <f>BV7</f>
        <v>48.2</v>
      </c>
      <c r="BT7" s="18">
        <f>BW7</f>
        <v>1240</v>
      </c>
      <c r="BU7" s="6">
        <f>Gradings!J50</f>
        <v>0.66020000000000001</v>
      </c>
      <c r="BV7" s="2">
        <f>CEILING((BU7*$D7),0.01)</f>
        <v>48.2</v>
      </c>
      <c r="BW7">
        <f>FLOOR(($EC7*POWER(($ED7-BV7),$EE7)),1)</f>
        <v>1240</v>
      </c>
      <c r="BX7"/>
      <c r="BY7"/>
      <c r="CA7" s="8"/>
      <c r="CB7" s="2">
        <f>CE7</f>
        <v>42.99</v>
      </c>
      <c r="CC7" s="18">
        <f>CF7</f>
        <v>1522</v>
      </c>
      <c r="CD7" s="6">
        <f>Gradings!K50</f>
        <v>0.58889999999999998</v>
      </c>
      <c r="CE7" s="2">
        <f>CEILING((CD7*$D7),0.01)</f>
        <v>42.99</v>
      </c>
      <c r="CF7">
        <f>FLOOR(($EC7*POWER(($ED7-CE7),$EE7)),1)</f>
        <v>1522</v>
      </c>
      <c r="CG7"/>
      <c r="CH7"/>
      <c r="CJ7" s="8"/>
      <c r="CK7" s="2">
        <f>CN7</f>
        <v>36.69</v>
      </c>
      <c r="CL7" s="18">
        <f>CO7</f>
        <v>1897</v>
      </c>
      <c r="CM7" s="6">
        <f>Gradings!L50</f>
        <v>0.50260000000000005</v>
      </c>
      <c r="CN7" s="2">
        <f>CEILING((CM7*$D7),0.01)</f>
        <v>36.69</v>
      </c>
      <c r="CO7">
        <f>FLOOR(($EC7*POWER(($ED7-CN7),$EE7)),1)</f>
        <v>1897</v>
      </c>
      <c r="CP7"/>
      <c r="CQ7"/>
      <c r="CS7" s="8"/>
      <c r="CT7" s="2">
        <f>CW7</f>
        <v>28.98</v>
      </c>
      <c r="CU7" s="18">
        <f>CX7</f>
        <v>2406</v>
      </c>
      <c r="CV7" s="6">
        <f>Gradings!M50</f>
        <v>0.39689999999999998</v>
      </c>
      <c r="CW7" s="2">
        <f>CEILING((CV7*$D7),0.01)</f>
        <v>28.98</v>
      </c>
      <c r="CX7">
        <f>FLOOR(($EC7*POWER(($ED7-CW7),$EE7)),1)</f>
        <v>2406</v>
      </c>
      <c r="CY7"/>
      <c r="CZ7"/>
      <c r="DB7" s="8"/>
      <c r="DC7" s="2">
        <f>DF7</f>
        <v>19.46</v>
      </c>
      <c r="DD7" s="18">
        <f>DG7</f>
        <v>3107</v>
      </c>
      <c r="DE7" s="6">
        <f>Gradings!N50</f>
        <v>0.26650000000000001</v>
      </c>
      <c r="DF7" s="2">
        <f>CEILING((DE7*$D7),0.01)</f>
        <v>19.46</v>
      </c>
      <c r="DG7">
        <f>FLOOR(($EC7*POWER(($ED7-DF7),$EE7)),1)</f>
        <v>3107</v>
      </c>
      <c r="DH7"/>
      <c r="DI7"/>
      <c r="DK7" s="8"/>
      <c r="DL7" s="2">
        <f>DO7</f>
        <v>15.57</v>
      </c>
      <c r="DM7" s="18">
        <f>DP7</f>
        <v>3416</v>
      </c>
      <c r="DN7" s="6">
        <f>Gradings!O50</f>
        <v>0.2132</v>
      </c>
      <c r="DO7" s="2">
        <f>CEILING((DN7*$D7),0.01)</f>
        <v>15.57</v>
      </c>
      <c r="DP7">
        <f>FLOOR(($EC7*POWER(($ED7-DO7),$EE7)),1)</f>
        <v>3416</v>
      </c>
      <c r="DQ7"/>
      <c r="DR7"/>
      <c r="DT7" s="8"/>
      <c r="DU7" s="2">
        <f>DX7</f>
        <v>11.870000000000001</v>
      </c>
      <c r="DV7" s="18">
        <f>DY7</f>
        <v>3723</v>
      </c>
      <c r="DW7" s="6">
        <f>Gradings!P50</f>
        <v>0.16250000000000001</v>
      </c>
      <c r="DX7" s="2">
        <f>CEILING((DW7*$D7),0.01)</f>
        <v>11.870000000000001</v>
      </c>
      <c r="DY7">
        <f>FLOOR(($EC7*POWER(($ED7-DX7),$EE7)),1)</f>
        <v>3723</v>
      </c>
      <c r="DZ7"/>
      <c r="EA7"/>
      <c r="EB7"/>
      <c r="EC7">
        <v>1.3428500000000001</v>
      </c>
      <c r="ED7">
        <v>91.7</v>
      </c>
      <c r="EE7">
        <v>1.81</v>
      </c>
      <c r="EF7">
        <f>FLOOR((EC7*POWER((ED7-D7),EE7)),1)</f>
        <v>269</v>
      </c>
      <c r="EI7" t="str">
        <f>A7</f>
        <v>400 m</v>
      </c>
    </row>
    <row r="8" spans="1:139" s="11" customFormat="1">
      <c r="A8" s="19" t="str">
        <f>vocabulaire!B30</f>
        <v>dag 1</v>
      </c>
      <c r="B8" s="32"/>
      <c r="C8" s="40"/>
      <c r="D8" s="21"/>
      <c r="E8" s="22">
        <f>SUM(E3:E7)</f>
        <v>1869</v>
      </c>
      <c r="F8" s="22"/>
      <c r="G8" s="22"/>
      <c r="H8" s="22"/>
      <c r="I8" s="22">
        <f>SUM(I3:I7)</f>
        <v>2039</v>
      </c>
      <c r="J8" s="6">
        <f>Gradings!C51</f>
        <v>0</v>
      </c>
      <c r="K8" s="22"/>
      <c r="L8" s="22"/>
      <c r="M8" s="22"/>
      <c r="N8" s="22"/>
      <c r="O8" s="22"/>
      <c r="P8" s="22"/>
      <c r="Q8" s="22"/>
      <c r="R8" s="22">
        <f>SUM(R3:R7)</f>
        <v>2332</v>
      </c>
      <c r="S8" s="6">
        <f>Gradings!D51</f>
        <v>0</v>
      </c>
      <c r="T8" s="22"/>
      <c r="U8" s="22"/>
      <c r="V8" s="22"/>
      <c r="W8" s="22"/>
      <c r="X8" s="22"/>
      <c r="Y8" s="22"/>
      <c r="Z8" s="22"/>
      <c r="AA8" s="22">
        <f>SUM(AA3:AA7)</f>
        <v>2669</v>
      </c>
      <c r="AB8" s="6">
        <f>Gradings!E51</f>
        <v>0</v>
      </c>
      <c r="AC8" s="22"/>
      <c r="AD8" s="22"/>
      <c r="AE8" s="22"/>
      <c r="AF8" s="22"/>
      <c r="AG8" s="22"/>
      <c r="AH8" s="22"/>
      <c r="AI8" s="22"/>
      <c r="AJ8" s="22">
        <f>SUM(AJ3:AJ7)</f>
        <v>3024</v>
      </c>
      <c r="AK8" s="6">
        <f>Gradings!F51</f>
        <v>0</v>
      </c>
      <c r="AL8" s="22"/>
      <c r="AM8" s="22"/>
      <c r="AN8" s="22"/>
      <c r="AO8" s="22"/>
      <c r="AP8" s="22"/>
      <c r="AQ8" s="22"/>
      <c r="AR8" s="22"/>
      <c r="AS8" s="22">
        <f>SUM(AS3:AS7)</f>
        <v>3448</v>
      </c>
      <c r="AT8" s="6">
        <f>Gradings!G51</f>
        <v>0</v>
      </c>
      <c r="AU8" s="22"/>
      <c r="AV8" s="22"/>
      <c r="AW8" s="22"/>
      <c r="AX8" s="22"/>
      <c r="AY8" s="22"/>
      <c r="AZ8" s="22"/>
      <c r="BA8" s="22"/>
      <c r="BB8" s="22">
        <f>SUM(BB3:BB7)</f>
        <v>3946</v>
      </c>
      <c r="BC8" s="6">
        <f>Gradings!H51</f>
        <v>0</v>
      </c>
      <c r="BD8" s="22"/>
      <c r="BE8" s="22"/>
      <c r="BF8" s="22"/>
      <c r="BG8" s="22"/>
      <c r="BH8" s="22"/>
      <c r="BI8" s="22"/>
      <c r="BJ8" s="22"/>
      <c r="BK8" s="22">
        <f>SUM(BK3:BK7)</f>
        <v>4547</v>
      </c>
      <c r="BL8" s="6">
        <f>Gradings!I51</f>
        <v>0</v>
      </c>
      <c r="BM8" s="22"/>
      <c r="BN8" s="22"/>
      <c r="BO8" s="22"/>
      <c r="BP8" s="22">
        <f>SUM(BP3:BP7)</f>
        <v>1729</v>
      </c>
      <c r="BQ8" s="22"/>
      <c r="BR8" s="22"/>
      <c r="BS8" s="22"/>
      <c r="BT8" s="22">
        <f>SUM(BT3:BT7)</f>
        <v>5341</v>
      </c>
      <c r="BU8" s="6">
        <f>Gradings!J51</f>
        <v>0</v>
      </c>
      <c r="BV8" s="22"/>
      <c r="BW8" s="22"/>
      <c r="BX8" s="22"/>
      <c r="BY8" s="22"/>
      <c r="BZ8" s="22"/>
      <c r="CA8" s="22"/>
      <c r="CB8" s="22"/>
      <c r="CC8" s="22">
        <f>SUM(CC3:CC7)</f>
        <v>6163</v>
      </c>
      <c r="CD8" s="6">
        <f>Gradings!K51</f>
        <v>0</v>
      </c>
      <c r="CE8" s="22"/>
      <c r="CF8" s="22"/>
      <c r="CG8" s="22"/>
      <c r="CH8" s="22"/>
      <c r="CI8" s="22"/>
      <c r="CJ8" s="22"/>
      <c r="CK8" s="22"/>
      <c r="CL8" s="22">
        <f>SUM(CL3:CL7)</f>
        <v>7589</v>
      </c>
      <c r="CM8" s="6">
        <f>Gradings!L51</f>
        <v>0</v>
      </c>
      <c r="CN8" s="22"/>
      <c r="CO8" s="22"/>
      <c r="CP8" s="22"/>
      <c r="CQ8" s="22"/>
      <c r="CR8" s="22"/>
      <c r="CS8" s="22"/>
      <c r="CT8" s="22"/>
      <c r="CU8" s="22">
        <f>SUM(CU3:CU7)</f>
        <v>9885</v>
      </c>
      <c r="CV8" s="6">
        <f>Gradings!M51</f>
        <v>0</v>
      </c>
      <c r="CW8" s="22"/>
      <c r="CX8" s="22"/>
      <c r="CY8" s="22"/>
      <c r="CZ8" s="22"/>
      <c r="DA8" s="22"/>
      <c r="DB8" s="22"/>
      <c r="DC8" s="22"/>
      <c r="DD8" s="22">
        <f>SUM(DD3:DD7)</f>
        <v>14156</v>
      </c>
      <c r="DE8" s="6">
        <f>Gradings!N51</f>
        <v>0</v>
      </c>
      <c r="DF8" s="22"/>
      <c r="DG8" s="22"/>
      <c r="DH8" s="22"/>
      <c r="DI8" s="22"/>
      <c r="DJ8" s="22"/>
      <c r="DK8" s="22"/>
      <c r="DL8" s="22"/>
      <c r="DM8" s="22">
        <f>SUM(DM3:DM7)</f>
        <v>17759</v>
      </c>
      <c r="DN8" s="6">
        <f>Gradings!O51</f>
        <v>0</v>
      </c>
      <c r="DO8" s="22"/>
      <c r="DP8" s="22"/>
      <c r="DQ8" s="22"/>
      <c r="DR8" s="22"/>
      <c r="DS8" s="22"/>
      <c r="DT8" s="22"/>
      <c r="DU8" s="22"/>
      <c r="DV8" s="22">
        <f>SUM(DV3:DV7)</f>
        <v>24079</v>
      </c>
      <c r="DW8" s="6">
        <f>Gradings!P51</f>
        <v>0</v>
      </c>
      <c r="DX8" s="22"/>
      <c r="EI8"/>
    </row>
    <row r="9" spans="1:139" ht="12.75" thickBot="1">
      <c r="B9" s="31"/>
      <c r="C9" s="41"/>
      <c r="G9" s="8"/>
      <c r="H9" s="2"/>
      <c r="I9" s="8"/>
      <c r="J9" s="6">
        <f>Gradings!C52</f>
        <v>0</v>
      </c>
      <c r="K9" s="2"/>
      <c r="L9"/>
      <c r="M9"/>
      <c r="N9"/>
      <c r="P9" s="8"/>
      <c r="Q9" s="2"/>
      <c r="R9" s="8"/>
      <c r="S9" s="6">
        <f>Gradings!D52</f>
        <v>0</v>
      </c>
      <c r="T9" s="2"/>
      <c r="U9"/>
      <c r="V9"/>
      <c r="W9"/>
      <c r="Y9" s="8"/>
      <c r="Z9" s="2"/>
      <c r="AA9" s="8"/>
      <c r="AB9" s="6">
        <f>Gradings!E52</f>
        <v>0</v>
      </c>
      <c r="AC9" s="2"/>
      <c r="AD9"/>
      <c r="AE9"/>
      <c r="AF9"/>
      <c r="AK9" s="6">
        <f>Gradings!F52</f>
        <v>0</v>
      </c>
      <c r="AQ9" s="8"/>
      <c r="AS9" s="8"/>
      <c r="AT9" s="6">
        <f>Gradings!G52</f>
        <v>0</v>
      </c>
      <c r="AV9"/>
      <c r="AW9"/>
      <c r="AX9"/>
      <c r="AZ9" s="8"/>
      <c r="BB9" s="8"/>
      <c r="BC9" s="6">
        <f>Gradings!H52</f>
        <v>0</v>
      </c>
      <c r="BE9"/>
      <c r="BF9"/>
      <c r="BG9"/>
      <c r="BI9" s="8"/>
      <c r="BK9" s="8"/>
      <c r="BL9" s="6">
        <f>Gradings!I52</f>
        <v>0</v>
      </c>
      <c r="BN9"/>
      <c r="BO9"/>
      <c r="BP9"/>
      <c r="BR9" s="8"/>
      <c r="BT9" s="8"/>
      <c r="BU9" s="6">
        <f>Gradings!J52</f>
        <v>0</v>
      </c>
      <c r="BW9"/>
      <c r="BX9"/>
      <c r="BY9"/>
      <c r="CA9" s="8"/>
      <c r="CC9" s="8"/>
      <c r="CD9" s="6">
        <f>Gradings!K52</f>
        <v>0</v>
      </c>
      <c r="CF9"/>
      <c r="CG9"/>
      <c r="CH9"/>
      <c r="CJ9" s="8"/>
      <c r="CL9" s="8"/>
      <c r="CM9" s="6">
        <f>Gradings!L52</f>
        <v>0</v>
      </c>
      <c r="CO9"/>
      <c r="CP9"/>
      <c r="CQ9"/>
      <c r="CS9" s="8"/>
      <c r="CU9" s="8"/>
      <c r="CV9" s="6">
        <f>Gradings!M52</f>
        <v>0</v>
      </c>
      <c r="CX9"/>
      <c r="CY9"/>
      <c r="CZ9"/>
      <c r="DB9" s="8"/>
      <c r="DD9" s="8"/>
      <c r="DE9" s="6">
        <f>Gradings!N52</f>
        <v>0</v>
      </c>
      <c r="DG9"/>
      <c r="DH9"/>
      <c r="DI9"/>
      <c r="DK9" s="8"/>
      <c r="DM9" s="8"/>
      <c r="DN9" s="6">
        <f>Gradings!O52</f>
        <v>0</v>
      </c>
      <c r="DP9"/>
      <c r="DQ9"/>
      <c r="DR9"/>
      <c r="DT9" s="8"/>
      <c r="DV9" s="8"/>
      <c r="DW9" s="6">
        <f>Gradings!P52</f>
        <v>0</v>
      </c>
      <c r="DY9"/>
      <c r="DZ9"/>
      <c r="EA9"/>
      <c r="EB9"/>
    </row>
    <row r="10" spans="1:139">
      <c r="A10" s="1" t="str">
        <f>vocabulaire!B14</f>
        <v>sh hrd</v>
      </c>
      <c r="B10" s="12"/>
      <c r="C10" s="36">
        <v>14.8</v>
      </c>
      <c r="D10" s="2">
        <f>C10</f>
        <v>14.8</v>
      </c>
      <c r="E10" s="18">
        <f>EF10</f>
        <v>868</v>
      </c>
      <c r="G10" s="8"/>
      <c r="H10" s="2">
        <f>K10</f>
        <v>14.59</v>
      </c>
      <c r="I10" s="18">
        <f>L10</f>
        <v>897</v>
      </c>
      <c r="J10" s="6">
        <f>Gradings!C53</f>
        <v>0.98519999999999996</v>
      </c>
      <c r="K10" s="2">
        <f>CEILING((J10*$D10),0.01)</f>
        <v>14.59</v>
      </c>
      <c r="L10">
        <f>FLOOR(($EC10*POWER(($ED10-K10),$EE10)),1)</f>
        <v>897</v>
      </c>
      <c r="M10"/>
      <c r="N10"/>
      <c r="P10" s="8"/>
      <c r="Q10" s="2">
        <f>T10</f>
        <v>17.52</v>
      </c>
      <c r="R10" s="18">
        <f>U10</f>
        <v>539</v>
      </c>
      <c r="S10" s="6">
        <f>Gradings!D53</f>
        <v>1.1834</v>
      </c>
      <c r="T10" s="2">
        <f>CEILING((S10*$D10),0.01)</f>
        <v>17.52</v>
      </c>
      <c r="U10">
        <f>FLOOR(($EC10*POWER(($ED10-T10),$EE10)),1)</f>
        <v>539</v>
      </c>
      <c r="V10"/>
      <c r="W10"/>
      <c r="Y10" s="8"/>
      <c r="Z10" s="2">
        <f>AC10</f>
        <v>16.16</v>
      </c>
      <c r="AA10" s="18">
        <f>AD10</f>
        <v>695</v>
      </c>
      <c r="AB10" s="6">
        <f>Gradings!E53</f>
        <v>1.0913999999999999</v>
      </c>
      <c r="AC10" s="2">
        <f>CEILING((AB10*$D10),0.01)</f>
        <v>16.16</v>
      </c>
      <c r="AD10">
        <f>FLOOR(($EC10*POWER(($ED10-AC10),$EE10)),1)</f>
        <v>695</v>
      </c>
      <c r="AE10"/>
      <c r="AF10"/>
      <c r="AI10" s="2">
        <f>AL10</f>
        <v>16.23</v>
      </c>
      <c r="AJ10" s="18">
        <f>AM10</f>
        <v>686</v>
      </c>
      <c r="AK10" s="6">
        <f>Gradings!F53</f>
        <v>1.0964</v>
      </c>
      <c r="AL10" s="2">
        <f>CEILING((AK10*$D10),0.01)</f>
        <v>16.23</v>
      </c>
      <c r="AM10">
        <f>FLOOR(($EC10*POWER(($ED10-AL10),$EE10)),1)</f>
        <v>686</v>
      </c>
      <c r="AQ10" s="8"/>
      <c r="AR10" s="2">
        <f>AU10</f>
        <v>14.870000000000001</v>
      </c>
      <c r="AS10" s="18">
        <f>AV10</f>
        <v>859</v>
      </c>
      <c r="AT10" s="6">
        <f>Gradings!G53</f>
        <v>1.0044</v>
      </c>
      <c r="AU10" s="2">
        <f>CEILING((AT10*$D10),0.01)</f>
        <v>14.870000000000001</v>
      </c>
      <c r="AV10">
        <f>FLOOR(($EC10*POWER(($ED10-AU10),$EE10)),1)</f>
        <v>859</v>
      </c>
      <c r="AW10"/>
      <c r="AX10"/>
      <c r="AZ10" s="8"/>
      <c r="BA10" s="2">
        <f>BD10</f>
        <v>14.69</v>
      </c>
      <c r="BB10" s="18">
        <f>BE10</f>
        <v>883</v>
      </c>
      <c r="BC10" s="6">
        <f>Gradings!H53</f>
        <v>0.99239999999999995</v>
      </c>
      <c r="BD10" s="2">
        <f>CEILING((BC10*$D10),0.01)</f>
        <v>14.69</v>
      </c>
      <c r="BE10">
        <f>FLOOR(($EC10*POWER(($ED10-BD10),$EE10)),1)</f>
        <v>883</v>
      </c>
      <c r="BF10"/>
      <c r="BG10"/>
      <c r="BI10" s="8"/>
      <c r="BJ10" s="2">
        <f>BM10</f>
        <v>13.33</v>
      </c>
      <c r="BK10" s="18">
        <f>BN10</f>
        <v>1075</v>
      </c>
      <c r="BL10" s="6">
        <f>Gradings!I53</f>
        <v>0.90039999999999998</v>
      </c>
      <c r="BM10" s="2">
        <f>CEILING((BL10*$D10),0.01)</f>
        <v>13.33</v>
      </c>
      <c r="BN10">
        <f>FLOOR(($EC10*POWER(($ED10-BM10),$EE10)),1)</f>
        <v>1075</v>
      </c>
      <c r="BO10"/>
      <c r="BP10"/>
      <c r="BR10" s="8"/>
      <c r="BS10" s="2">
        <f>BV10</f>
        <v>11.97</v>
      </c>
      <c r="BT10" s="18">
        <f>BW10</f>
        <v>1284</v>
      </c>
      <c r="BU10" s="6">
        <f>Gradings!J53</f>
        <v>0.80840000000000001</v>
      </c>
      <c r="BV10" s="2">
        <f>CEILING((BU10*$D10),0.01)</f>
        <v>11.97</v>
      </c>
      <c r="BW10">
        <f>FLOOR(($EC10*POWER(($ED10-BV10),$EE10)),1)</f>
        <v>1284</v>
      </c>
      <c r="BX10"/>
      <c r="BY10"/>
      <c r="CA10" s="8"/>
      <c r="CB10" s="2">
        <f>CE10</f>
        <v>10.53</v>
      </c>
      <c r="CC10" s="18">
        <f>CF10</f>
        <v>1524</v>
      </c>
      <c r="CD10" s="6">
        <f>Gradings!K53</f>
        <v>0.71140000000000003</v>
      </c>
      <c r="CE10" s="2">
        <f>CEILING((CD10*$D10),0.01)</f>
        <v>10.53</v>
      </c>
      <c r="CF10">
        <f>FLOOR(($EC10*POWER(($ED10-CE10),$EE10)),1)</f>
        <v>1524</v>
      </c>
      <c r="CG10"/>
      <c r="CH10"/>
      <c r="CJ10" s="8"/>
      <c r="CK10" s="2">
        <f>CN10</f>
        <v>8.81</v>
      </c>
      <c r="CL10" s="18">
        <f>CO10</f>
        <v>1835</v>
      </c>
      <c r="CM10" s="6">
        <f>Gradings!L53</f>
        <v>0.59460000000000002</v>
      </c>
      <c r="CN10" s="2">
        <f>CEILING((CM10*$D10),0.01)</f>
        <v>8.81</v>
      </c>
      <c r="CO10">
        <f>FLOOR(($EC10*POWER(($ED10-CN10),$EE10)),1)</f>
        <v>1835</v>
      </c>
      <c r="CP10"/>
      <c r="CQ10"/>
      <c r="CS10" s="8"/>
      <c r="CT10" s="2">
        <f>CW10</f>
        <v>6.5</v>
      </c>
      <c r="CU10" s="18">
        <f>CX10</f>
        <v>2293</v>
      </c>
      <c r="CV10" s="6">
        <f>Gradings!M53</f>
        <v>0.43909999999999999</v>
      </c>
      <c r="CW10" s="2">
        <f>CEILING((CV10*$D10),0.01)</f>
        <v>6.5</v>
      </c>
      <c r="CX10">
        <f>FLOOR(($EC10*POWER(($ED10-CW10),$EE10)),1)</f>
        <v>2293</v>
      </c>
      <c r="CY10"/>
      <c r="CZ10"/>
      <c r="DB10" s="8"/>
      <c r="DC10" s="2">
        <f>DF10</f>
        <v>3.27</v>
      </c>
      <c r="DD10" s="18">
        <f>DG10</f>
        <v>3011</v>
      </c>
      <c r="DE10" s="6">
        <f>Gradings!N53</f>
        <v>0.22090000000000001</v>
      </c>
      <c r="DF10" s="2">
        <f>CEILING((DE10*$D10),0.01)</f>
        <v>3.27</v>
      </c>
      <c r="DG10">
        <f>FLOOR(($EC10*POWER(($ED10-DF10),$EE10)),1)</f>
        <v>3011</v>
      </c>
      <c r="DH10"/>
      <c r="DI10"/>
      <c r="DK10" s="8"/>
      <c r="DL10" s="2">
        <f>DO10</f>
        <v>2.67</v>
      </c>
      <c r="DM10" s="18">
        <f>DP10</f>
        <v>3154</v>
      </c>
      <c r="DN10" s="6">
        <f>Gradings!O53</f>
        <v>0.18029999999999999</v>
      </c>
      <c r="DO10" s="2">
        <f>CEILING((DN10*$D10),0.01)</f>
        <v>2.67</v>
      </c>
      <c r="DP10">
        <f>FLOOR(($EC10*POWER(($ED10-DO10),$EE10)),1)</f>
        <v>3154</v>
      </c>
      <c r="DQ10"/>
      <c r="DR10"/>
      <c r="DT10" s="8"/>
      <c r="DU10" s="2">
        <f>DX10</f>
        <v>1.95</v>
      </c>
      <c r="DV10" s="18">
        <f>DY10</f>
        <v>3330</v>
      </c>
      <c r="DW10" s="6">
        <f>Gradings!P53</f>
        <v>0.13120000000000001</v>
      </c>
      <c r="DX10" s="2">
        <f>CEILING((DW10*$D10),0.01)</f>
        <v>1.95</v>
      </c>
      <c r="DY10">
        <f>FLOOR(($EC10*POWER(($ED10-DX10),$EE10)),1)</f>
        <v>3330</v>
      </c>
      <c r="DZ10"/>
      <c r="EA10"/>
      <c r="EB10"/>
      <c r="EC10">
        <v>9.2307600000000001</v>
      </c>
      <c r="ED10">
        <v>26.7</v>
      </c>
      <c r="EE10">
        <v>1.835</v>
      </c>
      <c r="EF10">
        <f>FLOOR((EC10*POWER((ED10-D10),EE10)),1)</f>
        <v>868</v>
      </c>
      <c r="EI10" t="str">
        <f>A10</f>
        <v>sh hrd</v>
      </c>
    </row>
    <row r="11" spans="1:139">
      <c r="A11" s="1" t="str">
        <f>vocabulaire!B20</f>
        <v>ver</v>
      </c>
      <c r="B11" s="14"/>
      <c r="C11" s="37">
        <v>4.2</v>
      </c>
      <c r="E11" s="18">
        <f>EG11</f>
        <v>355</v>
      </c>
      <c r="G11" s="8"/>
      <c r="H11" s="2">
        <f>FLOOR((J11*$C11),0.01)</f>
        <v>4.41</v>
      </c>
      <c r="I11" s="18">
        <f>M11</f>
        <v>406</v>
      </c>
      <c r="J11" s="6">
        <f>Gradings!C54</f>
        <v>1.05</v>
      </c>
      <c r="K11" s="2"/>
      <c r="L11"/>
      <c r="M11">
        <f>FLOOR(($EC11*POWER((H11*100-$ED11),$EE11)),1)</f>
        <v>406</v>
      </c>
      <c r="N11"/>
      <c r="P11" s="8"/>
      <c r="Q11" s="2">
        <f>FLOOR((S11*$C11),0.01)</f>
        <v>4.66</v>
      </c>
      <c r="R11" s="18">
        <f>V11</f>
        <v>469</v>
      </c>
      <c r="S11" s="6">
        <f>Gradings!D54</f>
        <v>1.1101000000000001</v>
      </c>
      <c r="T11" s="2"/>
      <c r="U11"/>
      <c r="V11">
        <f>FLOOR(($EC11*POWER((Q11*100-$ED11),$EE11)),1)</f>
        <v>469</v>
      </c>
      <c r="W11"/>
      <c r="Y11" s="8"/>
      <c r="Z11" s="2">
        <f>FLOOR((AB11*$C11),0.01)</f>
        <v>4.9400000000000004</v>
      </c>
      <c r="AA11" s="18">
        <f>AE11</f>
        <v>543</v>
      </c>
      <c r="AB11" s="6">
        <f>Gradings!E54</f>
        <v>1.1776</v>
      </c>
      <c r="AC11" s="2"/>
      <c r="AD11"/>
      <c r="AE11">
        <f>FLOOR(($EC11*POWER((Z11*100-$ED11),$EE11)),1)</f>
        <v>543</v>
      </c>
      <c r="AF11"/>
      <c r="AI11" s="2">
        <f>FLOOR((AK11*$C11),0.01)</f>
        <v>5.26</v>
      </c>
      <c r="AJ11" s="18">
        <f>AN11</f>
        <v>631</v>
      </c>
      <c r="AK11" s="6">
        <f>Gradings!F54</f>
        <v>1.2538</v>
      </c>
      <c r="AN11">
        <f>FLOOR(($EC11*POWER((AI11*100-$ED11),$EE11)),1)</f>
        <v>631</v>
      </c>
      <c r="AQ11" s="8"/>
      <c r="AR11" s="2">
        <f>FLOOR((AT11*$C11),0.01)</f>
        <v>5.63</v>
      </c>
      <c r="AS11" s="18">
        <f>AW11</f>
        <v>738</v>
      </c>
      <c r="AT11" s="6">
        <f>Gradings!G54</f>
        <v>1.3405</v>
      </c>
      <c r="AV11"/>
      <c r="AW11">
        <f>FLOOR(($EC11*POWER((AR11*100-$ED11),$EE11)),1)</f>
        <v>738</v>
      </c>
      <c r="AX11"/>
      <c r="AZ11" s="8"/>
      <c r="BA11" s="2">
        <f>FLOOR((BC11*$C11),0.01)</f>
        <v>6.04</v>
      </c>
      <c r="BB11" s="18">
        <f>BF11</f>
        <v>862</v>
      </c>
      <c r="BC11" s="6">
        <f>Gradings!H54</f>
        <v>1.44</v>
      </c>
      <c r="BE11"/>
      <c r="BF11">
        <f>FLOOR(($EC11*POWER((BA11*100-$ED11),$EE11)),1)</f>
        <v>862</v>
      </c>
      <c r="BG11"/>
      <c r="BI11" s="8"/>
      <c r="BJ11" s="2">
        <f>FLOOR((BL11*$C11),0.01)</f>
        <v>6.53</v>
      </c>
      <c r="BK11" s="18">
        <f>BO11</f>
        <v>1017</v>
      </c>
      <c r="BL11" s="6">
        <f>Gradings!I54</f>
        <v>1.5557000000000001</v>
      </c>
      <c r="BN11"/>
      <c r="BO11">
        <f>FLOOR(($EC11*POWER((BJ11*100-$ED11),$EE11)),1)</f>
        <v>1017</v>
      </c>
      <c r="BP11"/>
      <c r="BR11" s="8"/>
      <c r="BS11" s="2">
        <f>FLOOR((BU11*$C11),0.01)</f>
        <v>7.11</v>
      </c>
      <c r="BT11" s="18">
        <f>BX11</f>
        <v>1210</v>
      </c>
      <c r="BU11" s="6">
        <f>Gradings!J54</f>
        <v>1.6942999999999999</v>
      </c>
      <c r="BW11"/>
      <c r="BX11">
        <f>FLOOR(($EC11*POWER((BS11*100-$ED11),$EE11)),1)</f>
        <v>1210</v>
      </c>
      <c r="BY11"/>
      <c r="CA11" s="8"/>
      <c r="CB11" s="2">
        <f>FLOOR((CD11*$C11),0.01)</f>
        <v>7.8500000000000005</v>
      </c>
      <c r="CC11" s="18">
        <f>CG11</f>
        <v>1469</v>
      </c>
      <c r="CD11" s="6">
        <f>Gradings!K54</f>
        <v>1.8694999999999999</v>
      </c>
      <c r="CF11"/>
      <c r="CG11">
        <f>FLOOR(($EC11*POWER((CB11*100-$ED11),$EE11)),1)</f>
        <v>1469</v>
      </c>
      <c r="CH11"/>
      <c r="CJ11" s="8"/>
      <c r="CK11" s="2">
        <f>FLOOR((CM11*$C11),0.01)</f>
        <v>9.09</v>
      </c>
      <c r="CL11" s="18">
        <f>CP11</f>
        <v>1935</v>
      </c>
      <c r="CM11" s="6">
        <f>Gradings!L54</f>
        <v>2.1644999999999999</v>
      </c>
      <c r="CO11"/>
      <c r="CP11">
        <f>FLOOR(($EC11*POWER((CK11*100-$ED11),$EE11)),1)</f>
        <v>1935</v>
      </c>
      <c r="CQ11"/>
      <c r="CS11" s="8"/>
      <c r="CT11" s="2">
        <f>FLOOR((CV11*$C11),0.01)</f>
        <v>12.24</v>
      </c>
      <c r="CU11" s="18">
        <f>CY11</f>
        <v>3269</v>
      </c>
      <c r="CV11" s="6">
        <f>Gradings!M54</f>
        <v>2.9154</v>
      </c>
      <c r="CX11"/>
      <c r="CY11">
        <f>FLOOR(($EC11*POWER((CT11*100-$ED11),$EE11)),1)</f>
        <v>3269</v>
      </c>
      <c r="CZ11"/>
      <c r="DB11" s="8"/>
      <c r="DC11" s="2">
        <f>FLOOR((DE11*$C11),0.01)</f>
        <v>13.73</v>
      </c>
      <c r="DD11" s="18">
        <f>DH11</f>
        <v>3967</v>
      </c>
      <c r="DE11" s="6">
        <f>Gradings!N54</f>
        <v>3.2696000000000001</v>
      </c>
      <c r="DG11"/>
      <c r="DH11">
        <f>FLOOR(($EC11*POWER((DC11*100-$ED11),$EE11)),1)</f>
        <v>3967</v>
      </c>
      <c r="DI11"/>
      <c r="DK11" s="8"/>
      <c r="DL11" s="2">
        <f>FLOOR((DN11*$C11),0.01)</f>
        <v>18.57</v>
      </c>
      <c r="DM11" s="18">
        <f>DQ11</f>
        <v>6479</v>
      </c>
      <c r="DN11" s="6">
        <f>Gradings!O54</f>
        <v>4.4234999999999998</v>
      </c>
      <c r="DP11"/>
      <c r="DQ11">
        <f>FLOOR(($EC11*POWER((DL11*100-$ED11),$EE11)),1)</f>
        <v>6479</v>
      </c>
      <c r="DR11"/>
      <c r="DT11" s="8"/>
      <c r="DU11" s="2">
        <f>FLOOR((DW11*$C11),0.01)</f>
        <v>31.580000000000002</v>
      </c>
      <c r="DV11" s="18">
        <f>DZ11</f>
        <v>14724</v>
      </c>
      <c r="DW11" s="6">
        <f>Gradings!P54</f>
        <v>7.52</v>
      </c>
      <c r="DY11"/>
      <c r="DZ11">
        <f>FLOOR(($EC11*POWER((DU11*100-$ED11),$EE11)),1)</f>
        <v>14724</v>
      </c>
      <c r="EA11"/>
      <c r="EB11"/>
      <c r="EC11">
        <v>0.188807</v>
      </c>
      <c r="ED11">
        <v>210</v>
      </c>
      <c r="EE11">
        <v>1.41</v>
      </c>
      <c r="EG11">
        <f>FLOOR((EC11*POWER((C11*100-ED11),EE11)),1)</f>
        <v>355</v>
      </c>
      <c r="EI11" t="str">
        <f>A11</f>
        <v>ver</v>
      </c>
    </row>
    <row r="12" spans="1:139">
      <c r="A12" s="1" t="str">
        <f>vocabulaire!B22</f>
        <v>kogel</v>
      </c>
      <c r="B12" s="14"/>
      <c r="C12" s="37">
        <v>9</v>
      </c>
      <c r="E12" s="18">
        <f>EH12</f>
        <v>464</v>
      </c>
      <c r="G12" s="8"/>
      <c r="H12" s="2">
        <f>FLOOR((J12*$C12),0.01)</f>
        <v>9.33</v>
      </c>
      <c r="I12" s="18">
        <f>N12</f>
        <v>486</v>
      </c>
      <c r="J12" s="6">
        <f>Gradings!C55</f>
        <v>1.0367999999999999</v>
      </c>
      <c r="K12" s="2"/>
      <c r="L12"/>
      <c r="M12"/>
      <c r="N12">
        <f>FLOOR(($EC12*POWER((H12-$ED12),$EE12)),1)</f>
        <v>486</v>
      </c>
      <c r="P12" s="8"/>
      <c r="Q12" s="2">
        <f>FLOOR((S12*$C12),0.01)</f>
        <v>9.99</v>
      </c>
      <c r="R12" s="18">
        <f>W12</f>
        <v>529</v>
      </c>
      <c r="S12" s="6">
        <f>Gradings!D55</f>
        <v>1.1100000000000001</v>
      </c>
      <c r="T12" s="2"/>
      <c r="U12"/>
      <c r="V12"/>
      <c r="W12">
        <f>FLOOR(($EC12*POWER((Q12-$ED12),$EE12)),1)</f>
        <v>529</v>
      </c>
      <c r="Y12" s="8"/>
      <c r="Z12" s="2">
        <f>FLOOR((AB12*$C12),0.01)</f>
        <v>10.74</v>
      </c>
      <c r="AA12" s="18">
        <f>AF12</f>
        <v>578</v>
      </c>
      <c r="AB12" s="6">
        <f>Gradings!E55</f>
        <v>1.1942999999999999</v>
      </c>
      <c r="AC12" s="2"/>
      <c r="AD12"/>
      <c r="AE12"/>
      <c r="AF12">
        <f>FLOOR(($EC12*POWER((Z12-$ED12),$EE12)),1)</f>
        <v>578</v>
      </c>
      <c r="AI12" s="2">
        <f>FLOOR((AK12*$C12),0.01)</f>
        <v>11.34</v>
      </c>
      <c r="AJ12" s="18">
        <f>AO12</f>
        <v>618</v>
      </c>
      <c r="AK12" s="6">
        <f>Gradings!F55</f>
        <v>1.2606999999999999</v>
      </c>
      <c r="AO12">
        <f>FLOOR(($EC12*POWER((AI12-$ED12),$EE12)),1)</f>
        <v>618</v>
      </c>
      <c r="AQ12" s="8"/>
      <c r="AR12" s="2">
        <f>FLOOR((AT12*$C12),0.01)</f>
        <v>12.33</v>
      </c>
      <c r="AS12" s="18">
        <f>AX12</f>
        <v>683</v>
      </c>
      <c r="AT12" s="6">
        <f>Gradings!G55</f>
        <v>1.3706</v>
      </c>
      <c r="AV12"/>
      <c r="AW12"/>
      <c r="AX12">
        <f>FLOOR(($EC12*POWER((AR12-$ED12),$EE12)),1)</f>
        <v>683</v>
      </c>
      <c r="AZ12" s="8"/>
      <c r="BA12" s="2">
        <f>FLOOR((BC12*$C12),0.01)</f>
        <v>13.51</v>
      </c>
      <c r="BB12" s="18">
        <f>BG12</f>
        <v>761</v>
      </c>
      <c r="BC12" s="6">
        <f>Gradings!H55</f>
        <v>1.5015000000000001</v>
      </c>
      <c r="BE12"/>
      <c r="BF12"/>
      <c r="BG12">
        <f>FLOOR(($EC12*POWER((BA12-$ED12),$EE12)),1)</f>
        <v>761</v>
      </c>
      <c r="BI12" s="8"/>
      <c r="BJ12" s="2">
        <f>FLOOR((BL12*$C12),0.01)</f>
        <v>14.94</v>
      </c>
      <c r="BK12" s="18">
        <f>BP12</f>
        <v>857</v>
      </c>
      <c r="BL12" s="6">
        <f>Gradings!I55</f>
        <v>1.66</v>
      </c>
      <c r="BN12"/>
      <c r="BO12"/>
      <c r="BP12">
        <f>FLOOR(($EC12*POWER((BJ12-$ED12),$EE12)),1)</f>
        <v>857</v>
      </c>
      <c r="BR12" s="8"/>
      <c r="BS12" s="2">
        <f>FLOOR((BU12*$C12),0.01)</f>
        <v>16.7</v>
      </c>
      <c r="BT12" s="18">
        <f>BY12</f>
        <v>975</v>
      </c>
      <c r="BU12" s="6">
        <f>Gradings!J55</f>
        <v>1.8559000000000001</v>
      </c>
      <c r="BW12"/>
      <c r="BX12"/>
      <c r="BY12">
        <f>FLOOR(($EC12*POWER((BS12-$ED12),$EE12)),1)</f>
        <v>975</v>
      </c>
      <c r="CA12" s="8"/>
      <c r="CB12" s="2">
        <f>FLOOR((CD12*$C12),0.01)</f>
        <v>16.490000000000002</v>
      </c>
      <c r="CC12" s="18">
        <f>CH12</f>
        <v>961</v>
      </c>
      <c r="CD12" s="6">
        <f>Gradings!K55</f>
        <v>1.8324</v>
      </c>
      <c r="CF12"/>
      <c r="CG12"/>
      <c r="CH12">
        <f>FLOOR(($EC12*POWER((CB12-$ED12),$EE12)),1)</f>
        <v>961</v>
      </c>
      <c r="CJ12" s="8"/>
      <c r="CK12" s="2">
        <f>FLOOR((CM12*$C12),0.01)</f>
        <v>18.66</v>
      </c>
      <c r="CL12" s="18">
        <f>CQ12</f>
        <v>1108</v>
      </c>
      <c r="CM12" s="6">
        <f>Gradings!L55</f>
        <v>2.0741999999999998</v>
      </c>
      <c r="CO12"/>
      <c r="CP12"/>
      <c r="CQ12">
        <f>FLOOR(($EC12*POWER((CK12-$ED12),$EE12)),1)</f>
        <v>1108</v>
      </c>
      <c r="CS12" s="8"/>
      <c r="CT12" s="2">
        <f>FLOOR((CV12*$C12),0.01)</f>
        <v>21.5</v>
      </c>
      <c r="CU12" s="18">
        <f>CZ12</f>
        <v>1301</v>
      </c>
      <c r="CV12" s="6">
        <f>Gradings!M55</f>
        <v>2.3894000000000002</v>
      </c>
      <c r="CX12"/>
      <c r="CY12"/>
      <c r="CZ12">
        <f>FLOOR(($EC12*POWER((CT12-$ED12),$EE12)),1)</f>
        <v>1301</v>
      </c>
      <c r="DB12" s="8"/>
      <c r="DC12" s="2">
        <f>FLOOR((DE12*$C12),0.01)</f>
        <v>25.35</v>
      </c>
      <c r="DD12" s="18">
        <f>DI12</f>
        <v>1565</v>
      </c>
      <c r="DE12" s="6">
        <f>Gradings!N55</f>
        <v>2.8176000000000001</v>
      </c>
      <c r="DG12"/>
      <c r="DH12"/>
      <c r="DI12">
        <f>FLOOR(($EC12*POWER((DC12-$ED12),$EE12)),1)</f>
        <v>1565</v>
      </c>
      <c r="DK12" s="8"/>
      <c r="DL12" s="2">
        <f>FLOOR((DN12*$C12),0.01)</f>
        <v>30.89</v>
      </c>
      <c r="DM12" s="18">
        <f>DR12</f>
        <v>1949</v>
      </c>
      <c r="DN12" s="6">
        <f>Gradings!O55</f>
        <v>3.4327999999999999</v>
      </c>
      <c r="DP12"/>
      <c r="DQ12"/>
      <c r="DR12">
        <f>FLOOR(($EC12*POWER((DL12-$ED12),$EE12)),1)</f>
        <v>1949</v>
      </c>
      <c r="DT12" s="8"/>
      <c r="DU12" s="2">
        <f>FLOOR((DW12*$C12),0.01)</f>
        <v>39.520000000000003</v>
      </c>
      <c r="DV12" s="18">
        <f>EA12</f>
        <v>2554</v>
      </c>
      <c r="DW12" s="6">
        <f>Gradings!P55</f>
        <v>4.3917000000000002</v>
      </c>
      <c r="DY12"/>
      <c r="DZ12"/>
      <c r="EA12">
        <f>FLOOR(($EC12*POWER((DU12-$ED12),$EE12)),1)</f>
        <v>2554</v>
      </c>
      <c r="EB12"/>
      <c r="EC12">
        <v>56.021099999999997</v>
      </c>
      <c r="ED12">
        <v>1.5</v>
      </c>
      <c r="EE12">
        <v>1.05</v>
      </c>
      <c r="EH12">
        <f>FLOOR((EC12*POWER((C12-ED12),EE12)),1)</f>
        <v>464</v>
      </c>
      <c r="EI12" t="str">
        <f>A12</f>
        <v>kogel</v>
      </c>
    </row>
    <row r="13" spans="1:139">
      <c r="A13" s="1" t="str">
        <f>vocabulaire!B18</f>
        <v>hoog</v>
      </c>
      <c r="B13" s="14"/>
      <c r="C13" s="37">
        <v>1.45</v>
      </c>
      <c r="E13" s="18">
        <f>EG13</f>
        <v>566</v>
      </c>
      <c r="G13" s="8"/>
      <c r="H13" s="2">
        <f>FLOOR((J13*$C13),0.01)</f>
        <v>1.52</v>
      </c>
      <c r="I13" s="18">
        <f>M13</f>
        <v>644</v>
      </c>
      <c r="J13" s="6">
        <f>Gradings!C56</f>
        <v>1.0511999999999999</v>
      </c>
      <c r="K13" s="2"/>
      <c r="L13"/>
      <c r="M13">
        <f>FLOOR(($EC13*POWER((H13*100-$ED13),$EE13)),1)</f>
        <v>644</v>
      </c>
      <c r="N13"/>
      <c r="P13" s="8"/>
      <c r="Q13" s="2">
        <f>FLOOR((S13*$C13),0.01)</f>
        <v>1.6</v>
      </c>
      <c r="R13" s="18">
        <f>V13</f>
        <v>736</v>
      </c>
      <c r="S13" s="6">
        <f>Gradings!D56</f>
        <v>1.1035999999999999</v>
      </c>
      <c r="T13" s="2"/>
      <c r="U13"/>
      <c r="V13">
        <f>FLOOR(($EC13*POWER((Q13*100-$ED13),$EE13)),1)</f>
        <v>736</v>
      </c>
      <c r="W13"/>
      <c r="Y13" s="8"/>
      <c r="Z13" s="2">
        <f>FLOOR((AB13*$C13),0.01)</f>
        <v>1.68</v>
      </c>
      <c r="AA13" s="18">
        <f>AE13</f>
        <v>830</v>
      </c>
      <c r="AB13" s="6">
        <f>Gradings!E56</f>
        <v>1.1614</v>
      </c>
      <c r="AC13" s="2"/>
      <c r="AD13"/>
      <c r="AE13">
        <f>FLOOR(($EC13*POWER((Z13*100-$ED13),$EE13)),1)</f>
        <v>830</v>
      </c>
      <c r="AF13"/>
      <c r="AI13" s="2">
        <f>FLOOR((AK13*$C13),0.01)</f>
        <v>1.77</v>
      </c>
      <c r="AJ13" s="18">
        <f>AN13</f>
        <v>941</v>
      </c>
      <c r="AK13" s="6">
        <f>Gradings!F56</f>
        <v>1.2256</v>
      </c>
      <c r="AN13">
        <f>FLOOR(($EC13*POWER((AI13*100-$ED13),$EE13)),1)</f>
        <v>941</v>
      </c>
      <c r="AQ13" s="8"/>
      <c r="AR13" s="2">
        <f>FLOOR((AT13*$C13),0.01)</f>
        <v>1.8800000000000001</v>
      </c>
      <c r="AS13" s="18">
        <f>AW13</f>
        <v>1080</v>
      </c>
      <c r="AT13" s="6">
        <f>Gradings!G56</f>
        <v>1.2972999999999999</v>
      </c>
      <c r="AV13"/>
      <c r="AW13">
        <f>FLOOR(($EC13*POWER((AR13*100-$ED13),$EE13)),1)</f>
        <v>1080</v>
      </c>
      <c r="AX13"/>
      <c r="AZ13" s="8"/>
      <c r="BA13" s="2">
        <f>FLOOR((BC13*$C13),0.01)</f>
        <v>1.99</v>
      </c>
      <c r="BB13" s="18">
        <f>BF13</f>
        <v>1224</v>
      </c>
      <c r="BC13" s="6">
        <f>Gradings!H56</f>
        <v>1.3778999999999999</v>
      </c>
      <c r="BE13"/>
      <c r="BF13">
        <f>FLOOR(($EC13*POWER((BA13*100-$ED13),$EE13)),1)</f>
        <v>1224</v>
      </c>
      <c r="BG13"/>
      <c r="BI13" s="8"/>
      <c r="BJ13" s="2">
        <f>FLOOR((BL13*$C13),0.01)</f>
        <v>2.13</v>
      </c>
      <c r="BK13" s="18">
        <f>BO13</f>
        <v>1414</v>
      </c>
      <c r="BL13" s="6">
        <f>Gradings!I56</f>
        <v>1.4708000000000001</v>
      </c>
      <c r="BN13"/>
      <c r="BO13">
        <f>FLOOR(($EC13*POWER((BJ13*100-$ED13),$EE13)),1)</f>
        <v>1414</v>
      </c>
      <c r="BP13"/>
      <c r="BR13" s="8"/>
      <c r="BS13" s="2">
        <f>FLOOR((BU13*$C13),0.01)</f>
        <v>2.29</v>
      </c>
      <c r="BT13" s="18">
        <f>BX13</f>
        <v>1639</v>
      </c>
      <c r="BU13" s="6">
        <f>Gradings!J56</f>
        <v>1.5794999999999999</v>
      </c>
      <c r="BW13"/>
      <c r="BX13">
        <f>FLOOR(($EC13*POWER((BS13*100-$ED13),$EE13)),1)</f>
        <v>1639</v>
      </c>
      <c r="BY13"/>
      <c r="CA13" s="8"/>
      <c r="CB13" s="2">
        <f>FLOOR((CD13*$C13),0.01)</f>
        <v>2.4700000000000002</v>
      </c>
      <c r="CC13" s="18">
        <f>CG13</f>
        <v>1903</v>
      </c>
      <c r="CD13" s="6">
        <f>Gradings!K56</f>
        <v>1.7094</v>
      </c>
      <c r="CF13"/>
      <c r="CG13">
        <f>FLOOR(($EC13*POWER((CB13*100-$ED13),$EE13)),1)</f>
        <v>1903</v>
      </c>
      <c r="CH13"/>
      <c r="CJ13" s="8"/>
      <c r="CK13" s="2">
        <f>FLOOR((CM13*$C13),0.01)</f>
        <v>2.7</v>
      </c>
      <c r="CL13" s="18">
        <f>CP13</f>
        <v>2254</v>
      </c>
      <c r="CM13" s="6">
        <f>Gradings!L56</f>
        <v>1.8681000000000001</v>
      </c>
      <c r="CO13"/>
      <c r="CP13">
        <f>FLOOR(($EC13*POWER((CK13*100-$ED13),$EE13)),1)</f>
        <v>2254</v>
      </c>
      <c r="CQ13"/>
      <c r="CS13" s="8"/>
      <c r="CT13" s="2">
        <f>FLOOR((CV13*$C13),0.01)</f>
        <v>2.99</v>
      </c>
      <c r="CU13" s="18">
        <f>CY13</f>
        <v>2717</v>
      </c>
      <c r="CV13" s="6">
        <f>Gradings!M56</f>
        <v>2.0672999999999999</v>
      </c>
      <c r="CX13"/>
      <c r="CY13">
        <f>FLOOR(($EC13*POWER((CT13*100-$ED13),$EE13)),1)</f>
        <v>2717</v>
      </c>
      <c r="CZ13"/>
      <c r="DB13" s="8"/>
      <c r="DC13" s="2">
        <f>FLOOR((DE13*$C13),0.01)</f>
        <v>3.37</v>
      </c>
      <c r="DD13" s="18">
        <f>DH13</f>
        <v>3356</v>
      </c>
      <c r="DE13" s="6">
        <f>Gradings!N56</f>
        <v>2.3260999999999998</v>
      </c>
      <c r="DG13"/>
      <c r="DH13">
        <f>FLOOR(($EC13*POWER((DC13*100-$ED13),$EE13)),1)</f>
        <v>3356</v>
      </c>
      <c r="DI13"/>
      <c r="DK13" s="8"/>
      <c r="DL13" s="2">
        <f>FLOOR((DN13*$C13),0.01)</f>
        <v>3.88</v>
      </c>
      <c r="DM13" s="18">
        <f>DQ13</f>
        <v>4266</v>
      </c>
      <c r="DN13" s="6">
        <f>Gradings!O56</f>
        <v>2.6766000000000001</v>
      </c>
      <c r="DP13"/>
      <c r="DQ13">
        <f>FLOOR(($EC13*POWER((DL13*100-$ED13),$EE13)),1)</f>
        <v>4266</v>
      </c>
      <c r="DR13"/>
      <c r="DT13" s="8"/>
      <c r="DU13" s="2">
        <f>FLOOR((DW13*$C13),0.01)</f>
        <v>4.6399999999999997</v>
      </c>
      <c r="DV13" s="18">
        <f>DZ13</f>
        <v>5718</v>
      </c>
      <c r="DW13" s="6">
        <f>Gradings!P56</f>
        <v>3.2</v>
      </c>
      <c r="DY13"/>
      <c r="DZ13">
        <f>FLOOR(($EC13*POWER((DU13*100-$ED13),$EE13)),1)</f>
        <v>5718</v>
      </c>
      <c r="EA13"/>
      <c r="EB13"/>
      <c r="EC13">
        <v>1.8452299999999999</v>
      </c>
      <c r="ED13">
        <v>75</v>
      </c>
      <c r="EE13">
        <v>1.3480000000000001</v>
      </c>
      <c r="EG13">
        <f>FLOOR((EC13*POWER((C13*100-ED13),EE13)),1)</f>
        <v>566</v>
      </c>
      <c r="EI13" t="str">
        <f>A13</f>
        <v>hoog</v>
      </c>
    </row>
    <row r="14" spans="1:139" ht="12.75" thickBot="1">
      <c r="A14" s="1" t="str">
        <f>vocabulaire!B9</f>
        <v>1500 m</v>
      </c>
      <c r="B14" s="16">
        <v>6</v>
      </c>
      <c r="C14" s="42">
        <v>10</v>
      </c>
      <c r="D14" s="2">
        <f>60*B14+C14</f>
        <v>370</v>
      </c>
      <c r="E14" s="18">
        <f>EF14</f>
        <v>425</v>
      </c>
      <c r="G14" s="8">
        <f>FLOOR((K14/60),1)</f>
        <v>6</v>
      </c>
      <c r="H14" s="3">
        <f>K14-60*G14</f>
        <v>5.2699999999999818</v>
      </c>
      <c r="I14" s="18">
        <f>L14</f>
        <v>448</v>
      </c>
      <c r="J14" s="6">
        <f>Gradings!C57</f>
        <v>0.98719999999999997</v>
      </c>
      <c r="K14" s="2">
        <f>CEILING((J14*$D14),0.01)</f>
        <v>365.27</v>
      </c>
      <c r="L14">
        <f>FLOOR(($EC14*POWER(($ED14-K14),$EE14)),1)</f>
        <v>448</v>
      </c>
      <c r="M14"/>
      <c r="N14"/>
      <c r="P14" s="8">
        <f>FLOOR((T14/60),1)</f>
        <v>5</v>
      </c>
      <c r="Q14" s="3">
        <f>T14-60*P14</f>
        <v>49.910000000000025</v>
      </c>
      <c r="R14" s="18">
        <f>U14</f>
        <v>527</v>
      </c>
      <c r="S14" s="6">
        <f>Gradings!D57</f>
        <v>0.94569999999999999</v>
      </c>
      <c r="T14" s="2">
        <f>CEILING((S14*$D14),0.01)</f>
        <v>349.91</v>
      </c>
      <c r="U14">
        <f>FLOOR(($EC14*POWER(($ED14-T14),$EE14)),1)</f>
        <v>527</v>
      </c>
      <c r="V14"/>
      <c r="W14"/>
      <c r="Y14" s="8">
        <f>FLOOR((AC14/60),1)</f>
        <v>5</v>
      </c>
      <c r="Z14" s="3">
        <f>AC14-60*Y14</f>
        <v>34.56</v>
      </c>
      <c r="AA14" s="18">
        <f>AD14</f>
        <v>613</v>
      </c>
      <c r="AB14" s="6">
        <f>Gradings!E57</f>
        <v>0.9042</v>
      </c>
      <c r="AC14" s="2">
        <f>CEILING((AB14*$D14),0.01)</f>
        <v>334.56</v>
      </c>
      <c r="AD14">
        <f>FLOOR(($EC14*POWER(($ED14-AC14),$EE14)),1)</f>
        <v>613</v>
      </c>
      <c r="AE14"/>
      <c r="AF14"/>
      <c r="AH14" s="8">
        <f>FLOOR((AL14/60),1)</f>
        <v>5</v>
      </c>
      <c r="AI14" s="3">
        <f>AL14-60*AH14</f>
        <v>19.199999999999989</v>
      </c>
      <c r="AJ14" s="18">
        <f>AM14</f>
        <v>704</v>
      </c>
      <c r="AK14" s="6">
        <f>Gradings!F57</f>
        <v>0.86270000000000002</v>
      </c>
      <c r="AL14" s="2">
        <f>CEILING((AK14*$D14),0.01)</f>
        <v>319.2</v>
      </c>
      <c r="AM14">
        <f>FLOOR(($EC14*POWER(($ED14-AL14),$EE14)),1)</f>
        <v>704</v>
      </c>
      <c r="AQ14" s="8">
        <f>FLOOR((AU14/60),1)</f>
        <v>5</v>
      </c>
      <c r="AR14" s="3">
        <f>AU14-60*AQ14</f>
        <v>3.8500000000000227</v>
      </c>
      <c r="AS14" s="18">
        <f>AV14</f>
        <v>801</v>
      </c>
      <c r="AT14" s="6">
        <f>Gradings!G57</f>
        <v>0.82120000000000004</v>
      </c>
      <c r="AU14" s="2">
        <f>CEILING((AT14*$D14),0.01)</f>
        <v>303.85000000000002</v>
      </c>
      <c r="AV14">
        <f>FLOOR(($EC14*POWER(($ED14-AU14),$EE14)),1)</f>
        <v>801</v>
      </c>
      <c r="AW14"/>
      <c r="AX14"/>
      <c r="AZ14" s="8">
        <f>FLOOR((BD14/60),1)</f>
        <v>4</v>
      </c>
      <c r="BA14" s="3">
        <f>BD14-60*AZ14</f>
        <v>47.090000000000032</v>
      </c>
      <c r="BB14" s="18">
        <f>BE14</f>
        <v>914</v>
      </c>
      <c r="BC14" s="6">
        <f>Gradings!H57</f>
        <v>0.77590000000000003</v>
      </c>
      <c r="BD14" s="2">
        <f>CEILING((BC14*$D14),0.01)</f>
        <v>287.09000000000003</v>
      </c>
      <c r="BE14">
        <f>FLOOR(($EC14*POWER(($ED14-BD14),$EE14)),1)</f>
        <v>914</v>
      </c>
      <c r="BF14"/>
      <c r="BG14"/>
      <c r="BI14" s="8">
        <f>FLOOR((BM14/60),1)</f>
        <v>4</v>
      </c>
      <c r="BJ14" s="3">
        <f>BM14-60*BI14</f>
        <v>27.95999999999998</v>
      </c>
      <c r="BK14" s="18">
        <f>BN14</f>
        <v>1051</v>
      </c>
      <c r="BL14" s="6">
        <f>Gradings!I57</f>
        <v>0.72419999999999995</v>
      </c>
      <c r="BM14" s="2">
        <f>CEILING((BL14*$D14),0.01)</f>
        <v>267.95999999999998</v>
      </c>
      <c r="BN14">
        <f>FLOOR(($EC14*POWER(($ED14-BM14),$EE14)),1)</f>
        <v>1051</v>
      </c>
      <c r="BO14"/>
      <c r="BP14"/>
      <c r="BR14" s="8">
        <f>FLOOR((BV14/60),1)</f>
        <v>4</v>
      </c>
      <c r="BS14" s="3">
        <f>BV14-60*BR14</f>
        <v>5.5</v>
      </c>
      <c r="BT14" s="18">
        <f>BW14</f>
        <v>1223</v>
      </c>
      <c r="BU14" s="6">
        <f>Gradings!J57</f>
        <v>0.66349999999999998</v>
      </c>
      <c r="BV14" s="2">
        <f>CEILING((BU14*$D14),0.01)</f>
        <v>245.5</v>
      </c>
      <c r="BW14">
        <f>FLOOR(($EC14*POWER(($ED14-BV14),$EE14)),1)</f>
        <v>1223</v>
      </c>
      <c r="BX14"/>
      <c r="BY14"/>
      <c r="CA14" s="8">
        <f>FLOOR((CE14/60),1)</f>
        <v>3</v>
      </c>
      <c r="CB14" s="3">
        <f>CE14-60*CA14</f>
        <v>38.75</v>
      </c>
      <c r="CC14" s="18">
        <f>CF14</f>
        <v>1445</v>
      </c>
      <c r="CD14" s="6">
        <f>Gradings!K57</f>
        <v>0.59119999999999995</v>
      </c>
      <c r="CE14" s="2">
        <f>CEILING((CD14*$D14),0.01)</f>
        <v>218.75</v>
      </c>
      <c r="CF14">
        <f>FLOOR(($EC14*POWER(($ED14-CE14),$EE14)),1)</f>
        <v>1445</v>
      </c>
      <c r="CG14"/>
      <c r="CH14"/>
      <c r="CJ14" s="8">
        <f>FLOOR((CN14/60),1)</f>
        <v>3</v>
      </c>
      <c r="CK14" s="3">
        <f>CN14-60*CJ14</f>
        <v>6.7400000000000091</v>
      </c>
      <c r="CL14" s="18">
        <f>CO14</f>
        <v>1732</v>
      </c>
      <c r="CM14" s="6">
        <f>Gradings!L57</f>
        <v>0.50470000000000004</v>
      </c>
      <c r="CN14" s="2">
        <f>CEILING((CM14*$D14),0.01)</f>
        <v>186.74</v>
      </c>
      <c r="CO14">
        <f>FLOOR(($EC14*POWER(($ED14-CN14),$EE14)),1)</f>
        <v>1732</v>
      </c>
      <c r="CP14"/>
      <c r="CQ14"/>
      <c r="CS14" s="8">
        <f>FLOOR((CW14/60),1)</f>
        <v>2</v>
      </c>
      <c r="CT14" s="3">
        <f>CW14-60*CS14</f>
        <v>28.52000000000001</v>
      </c>
      <c r="CU14" s="18">
        <f>CX14</f>
        <v>2106</v>
      </c>
      <c r="CV14" s="6">
        <f>Gradings!M57</f>
        <v>0.40139999999999998</v>
      </c>
      <c r="CW14" s="2">
        <f>CEILING((CV14*$D14),0.01)</f>
        <v>148.52000000000001</v>
      </c>
      <c r="CX14">
        <f>FLOOR(($EC14*POWER(($ED14-CW14),$EE14)),1)</f>
        <v>2106</v>
      </c>
      <c r="CY14"/>
      <c r="CZ14"/>
      <c r="DB14" s="8">
        <f>FLOOR((DF14/60),1)</f>
        <v>1</v>
      </c>
      <c r="DC14" s="3">
        <f>DF14-60*DB14</f>
        <v>56.180000000000007</v>
      </c>
      <c r="DD14" s="18">
        <f>DG14</f>
        <v>2450</v>
      </c>
      <c r="DE14" s="6">
        <f>Gradings!N57</f>
        <v>0.314</v>
      </c>
      <c r="DF14" s="2">
        <f>CEILING((DE14*$D14),0.01)</f>
        <v>116.18</v>
      </c>
      <c r="DG14">
        <f>FLOOR(($EC14*POWER(($ED14-DF14),$EE14)),1)</f>
        <v>2450</v>
      </c>
      <c r="DH14"/>
      <c r="DI14"/>
      <c r="DK14" s="8">
        <f>FLOOR((DO14/60),1)</f>
        <v>1</v>
      </c>
      <c r="DL14" s="3">
        <f>DO14-60*DK14</f>
        <v>13.969999999999999</v>
      </c>
      <c r="DM14" s="18">
        <f>DP14</f>
        <v>2935</v>
      </c>
      <c r="DN14" s="6">
        <f>Gradings!O57</f>
        <v>0.19989999999999999</v>
      </c>
      <c r="DO14" s="2">
        <f>CEILING((DN14*$D14),0.01)</f>
        <v>73.97</v>
      </c>
      <c r="DP14">
        <f>FLOOR(($EC14*POWER(($ED14-DO14),$EE14)),1)</f>
        <v>2935</v>
      </c>
      <c r="DQ14"/>
      <c r="DR14"/>
      <c r="DT14" s="8">
        <f>FLOOR((DX14/60),1)</f>
        <v>1</v>
      </c>
      <c r="DU14" s="3">
        <f>DX14-60*DT14</f>
        <v>2.8299999999999983</v>
      </c>
      <c r="DV14" s="18">
        <f>DY14</f>
        <v>3070</v>
      </c>
      <c r="DW14" s="6">
        <f>Gradings!P57</f>
        <v>0.16980000000000001</v>
      </c>
      <c r="DX14" s="2">
        <f>CEILING((DW14*$D14),0.01)</f>
        <v>62.83</v>
      </c>
      <c r="DY14">
        <f>FLOOR(($EC14*POWER(($ED14-DX14),$EE14)),1)</f>
        <v>3070</v>
      </c>
      <c r="DZ14"/>
      <c r="EA14"/>
      <c r="EB14"/>
      <c r="EC14">
        <v>2.8830000000000001E-2</v>
      </c>
      <c r="ED14">
        <v>535</v>
      </c>
      <c r="EE14">
        <v>1.88</v>
      </c>
      <c r="EF14">
        <f>FLOOR((EC14*POWER((ED14-D14),EE14)),1)</f>
        <v>425</v>
      </c>
      <c r="EI14" t="str">
        <f>A14</f>
        <v>1500 m</v>
      </c>
    </row>
    <row r="15" spans="1:139" s="11" customFormat="1">
      <c r="A15" s="19" t="str">
        <f>vocabulaire!B31</f>
        <v>dag 2</v>
      </c>
      <c r="B15" s="20"/>
      <c r="C15" s="43"/>
      <c r="D15" s="21"/>
      <c r="E15" s="22">
        <f>SUM(E10:E14)</f>
        <v>2678</v>
      </c>
      <c r="F15" s="22"/>
      <c r="G15" s="22"/>
      <c r="H15" s="22"/>
      <c r="I15" s="22">
        <f>SUM(I10:I14)</f>
        <v>2881</v>
      </c>
      <c r="J15" s="22"/>
      <c r="K15" s="22"/>
      <c r="L15" s="22"/>
      <c r="M15" s="22"/>
      <c r="N15" s="22"/>
      <c r="O15" s="22"/>
      <c r="P15" s="22"/>
      <c r="Q15" s="22"/>
      <c r="R15" s="22">
        <f>SUM(R10:R14)</f>
        <v>2800</v>
      </c>
      <c r="S15" s="22"/>
      <c r="T15" s="22"/>
      <c r="U15" s="22"/>
      <c r="V15" s="22"/>
      <c r="W15" s="22"/>
      <c r="X15" s="22"/>
      <c r="Y15" s="22"/>
      <c r="Z15" s="22"/>
      <c r="AA15" s="22">
        <f>SUM(AA10:AA14)</f>
        <v>3259</v>
      </c>
      <c r="AB15" s="22"/>
      <c r="AC15" s="22"/>
      <c r="AD15" s="22"/>
      <c r="AE15" s="22"/>
      <c r="AF15" s="22"/>
      <c r="AG15" s="22"/>
      <c r="AH15" s="22"/>
      <c r="AI15" s="22"/>
      <c r="AJ15" s="22">
        <f>SUM(AJ10:AJ14)</f>
        <v>3580</v>
      </c>
      <c r="AK15" s="22"/>
      <c r="AL15" s="22"/>
      <c r="AM15" s="22"/>
      <c r="AN15" s="22"/>
      <c r="AO15" s="22"/>
      <c r="AP15" s="22"/>
      <c r="AQ15" s="22"/>
      <c r="AR15" s="22"/>
      <c r="AS15" s="22">
        <f>SUM(AS10:AS14)</f>
        <v>4161</v>
      </c>
      <c r="AT15" s="22"/>
      <c r="AU15" s="22"/>
      <c r="AV15" s="22"/>
      <c r="AW15" s="22"/>
      <c r="AX15" s="22"/>
      <c r="AY15" s="22"/>
      <c r="AZ15" s="22"/>
      <c r="BA15" s="22"/>
      <c r="BB15" s="22">
        <f>SUM(BB10:BB14)</f>
        <v>4644</v>
      </c>
      <c r="BC15" s="22"/>
      <c r="BD15" s="22"/>
      <c r="BE15" s="22"/>
      <c r="BF15" s="22"/>
      <c r="BG15" s="22"/>
      <c r="BH15" s="22"/>
      <c r="BI15" s="22"/>
      <c r="BJ15" s="22"/>
      <c r="BK15" s="22">
        <f>SUM(BK10:BK14)</f>
        <v>5414</v>
      </c>
      <c r="BL15" s="22"/>
      <c r="BM15" s="22"/>
      <c r="BN15" s="22"/>
      <c r="BO15" s="22"/>
      <c r="BP15" s="22">
        <f>SUM(BP10:BP14)</f>
        <v>857</v>
      </c>
      <c r="BQ15" s="22"/>
      <c r="BR15" s="22"/>
      <c r="BS15" s="22"/>
      <c r="BT15" s="22">
        <f>SUM(BT10:BT14)</f>
        <v>6331</v>
      </c>
      <c r="BU15" s="22"/>
      <c r="BV15" s="22"/>
      <c r="BW15" s="22"/>
      <c r="BX15" s="22"/>
      <c r="BY15" s="22"/>
      <c r="BZ15" s="22"/>
      <c r="CA15" s="22"/>
      <c r="CB15" s="22"/>
      <c r="CC15" s="22">
        <f>SUM(CC10:CC14)</f>
        <v>7302</v>
      </c>
      <c r="CD15" s="22"/>
      <c r="CE15" s="22"/>
      <c r="CF15" s="22"/>
      <c r="CG15" s="22"/>
      <c r="CH15" s="22"/>
      <c r="CI15" s="22"/>
      <c r="CJ15" s="22"/>
      <c r="CK15" s="22"/>
      <c r="CL15" s="22">
        <f>SUM(CL10:CL14)</f>
        <v>8864</v>
      </c>
      <c r="CM15" s="22"/>
      <c r="CN15" s="22"/>
      <c r="CO15" s="22"/>
      <c r="CP15" s="22"/>
      <c r="CQ15" s="22"/>
      <c r="CR15" s="22"/>
      <c r="CS15" s="22"/>
      <c r="CT15" s="22"/>
      <c r="CU15" s="22">
        <f>SUM(CU10:CU14)</f>
        <v>11686</v>
      </c>
      <c r="CV15" s="22"/>
      <c r="CW15" s="22"/>
      <c r="CX15" s="22"/>
      <c r="CY15" s="22"/>
      <c r="CZ15" s="22"/>
      <c r="DA15" s="22"/>
      <c r="DB15" s="22"/>
      <c r="DC15" s="22"/>
      <c r="DD15" s="22">
        <f>SUM(DD10:DD14)</f>
        <v>14349</v>
      </c>
      <c r="DE15" s="22"/>
      <c r="DF15" s="22"/>
      <c r="DG15" s="22"/>
      <c r="DH15" s="22"/>
      <c r="DI15" s="22"/>
      <c r="DJ15" s="22"/>
      <c r="DK15" s="22"/>
      <c r="DL15" s="22"/>
      <c r="DM15" s="22">
        <f>SUM(DM10:DM14)</f>
        <v>18783</v>
      </c>
      <c r="DN15" s="22"/>
      <c r="DO15" s="22"/>
      <c r="DP15" s="22"/>
      <c r="DQ15" s="22"/>
      <c r="DR15" s="22"/>
      <c r="DS15" s="22"/>
      <c r="DT15" s="22"/>
      <c r="DU15" s="22"/>
      <c r="DV15" s="22">
        <f>SUM(DV10:DV14)</f>
        <v>29396</v>
      </c>
      <c r="DW15" s="22"/>
      <c r="DX15" s="22"/>
    </row>
    <row r="17" spans="1:132" s="10" customFormat="1">
      <c r="A17" s="24" t="str">
        <f>vocabulaire!B28</f>
        <v>TOTAAL</v>
      </c>
      <c r="B17" s="25"/>
      <c r="C17" s="44"/>
      <c r="E17" s="27">
        <f>E$8+E$15</f>
        <v>4547</v>
      </c>
      <c r="F17" s="27"/>
      <c r="G17" s="27"/>
      <c r="H17" s="27"/>
      <c r="I17" s="27">
        <f>I$8+I$15</f>
        <v>4920</v>
      </c>
      <c r="J17" s="27"/>
      <c r="K17" s="27"/>
      <c r="L17" s="27"/>
      <c r="M17" s="27"/>
      <c r="N17" s="27"/>
      <c r="O17" s="27"/>
      <c r="P17" s="27"/>
      <c r="Q17" s="27"/>
      <c r="R17" s="27">
        <f>R$8+R$15</f>
        <v>5132</v>
      </c>
      <c r="S17" s="27"/>
      <c r="T17" s="27"/>
      <c r="U17" s="27"/>
      <c r="V17" s="27"/>
      <c r="W17" s="27"/>
      <c r="X17" s="27"/>
      <c r="Y17" s="27"/>
      <c r="Z17" s="27"/>
      <c r="AA17" s="27">
        <f>AA$8+AA$15</f>
        <v>5928</v>
      </c>
      <c r="AB17" s="27"/>
      <c r="AC17" s="27"/>
      <c r="AD17" s="27"/>
      <c r="AE17" s="27"/>
      <c r="AF17" s="27"/>
      <c r="AG17" s="27"/>
      <c r="AH17" s="27"/>
      <c r="AI17" s="27"/>
      <c r="AJ17" s="27">
        <f>AJ$8+AJ$15</f>
        <v>6604</v>
      </c>
      <c r="AK17" s="27"/>
      <c r="AL17" s="27"/>
      <c r="AM17" s="27"/>
      <c r="AN17" s="27"/>
      <c r="AO17" s="27"/>
      <c r="AP17" s="27"/>
      <c r="AQ17" s="27"/>
      <c r="AR17" s="27"/>
      <c r="AS17" s="27">
        <f>AS$8+AS$15</f>
        <v>7609</v>
      </c>
      <c r="AT17" s="27"/>
      <c r="AU17" s="27"/>
      <c r="AV17" s="27"/>
      <c r="AW17" s="27"/>
      <c r="AX17" s="27"/>
      <c r="AY17" s="27"/>
      <c r="AZ17" s="27"/>
      <c r="BA17" s="27"/>
      <c r="BB17" s="27">
        <f>BB$8+BB$15</f>
        <v>8590</v>
      </c>
      <c r="BC17" s="27"/>
      <c r="BD17" s="27"/>
      <c r="BE17" s="27"/>
      <c r="BF17" s="27"/>
      <c r="BG17" s="27"/>
      <c r="BH17" s="27"/>
      <c r="BI17" s="27"/>
      <c r="BJ17" s="27"/>
      <c r="BK17" s="27">
        <f>BK$8+BK$15</f>
        <v>9961</v>
      </c>
      <c r="BL17" s="27"/>
      <c r="BM17" s="27"/>
      <c r="BN17" s="27"/>
      <c r="BO17" s="27"/>
      <c r="BP17" s="27"/>
      <c r="BQ17" s="27"/>
      <c r="BR17" s="27"/>
      <c r="BS17" s="27"/>
      <c r="BT17" s="27">
        <f>BT$8+BT$15</f>
        <v>11672</v>
      </c>
      <c r="BU17" s="27"/>
      <c r="BV17" s="27"/>
      <c r="BW17" s="27"/>
      <c r="BX17" s="27"/>
      <c r="BY17" s="27"/>
      <c r="BZ17" s="27"/>
      <c r="CA17" s="27"/>
      <c r="CB17" s="27"/>
      <c r="CC17" s="27">
        <f>CC$8+CC$15</f>
        <v>13465</v>
      </c>
      <c r="CD17" s="27"/>
      <c r="CE17" s="27"/>
      <c r="CF17" s="27"/>
      <c r="CG17" s="27"/>
      <c r="CH17" s="27"/>
      <c r="CI17" s="27"/>
      <c r="CJ17" s="27"/>
      <c r="CK17" s="27"/>
      <c r="CL17" s="27">
        <f>CL$8+CL$15</f>
        <v>16453</v>
      </c>
      <c r="CM17" s="27"/>
      <c r="CN17" s="27"/>
      <c r="CO17" s="27"/>
      <c r="CP17" s="27"/>
      <c r="CQ17" s="27"/>
      <c r="CR17" s="27"/>
      <c r="CS17" s="27"/>
      <c r="CT17" s="27"/>
      <c r="CU17" s="27">
        <f>CU$8+CU$15</f>
        <v>21571</v>
      </c>
      <c r="CV17" s="27"/>
      <c r="CW17" s="27"/>
      <c r="CX17" s="27"/>
      <c r="CY17" s="27"/>
      <c r="CZ17" s="27"/>
      <c r="DA17" s="27"/>
      <c r="DB17" s="27"/>
      <c r="DC17" s="27"/>
      <c r="DD17" s="27">
        <f>DD$8+DD$15</f>
        <v>28505</v>
      </c>
      <c r="DE17" s="27"/>
      <c r="DF17" s="27"/>
      <c r="DG17" s="27"/>
      <c r="DH17" s="27"/>
      <c r="DI17" s="27"/>
      <c r="DJ17" s="27"/>
      <c r="DK17" s="27"/>
      <c r="DL17" s="27"/>
      <c r="DM17" s="27">
        <f>DM$8+DM$15</f>
        <v>36542</v>
      </c>
      <c r="DN17" s="27"/>
      <c r="DO17" s="27"/>
      <c r="DP17" s="27"/>
      <c r="DQ17" s="27"/>
      <c r="DR17" s="27"/>
      <c r="DS17" s="27"/>
      <c r="DT17" s="27"/>
      <c r="DU17" s="27"/>
      <c r="DV17" s="27">
        <f>DV$8+DV$15</f>
        <v>53475</v>
      </c>
      <c r="DW17" s="27"/>
      <c r="DX17" s="27"/>
      <c r="DY17" s="27"/>
      <c r="DZ17" s="27"/>
      <c r="EA17" s="27"/>
    </row>
    <row r="18" spans="1:132" s="35" customFormat="1">
      <c r="C18" s="4"/>
      <c r="D18" s="4"/>
      <c r="E18" s="7" t="s">
        <v>10</v>
      </c>
      <c r="F18" s="7"/>
      <c r="G18" s="7"/>
      <c r="H18" s="7"/>
      <c r="I18" s="7" t="str">
        <f>H1</f>
        <v>W35</v>
      </c>
      <c r="J18" s="7"/>
      <c r="K18" s="7"/>
      <c r="L18" s="7"/>
      <c r="M18" s="7"/>
      <c r="N18" s="7"/>
      <c r="O18" s="7"/>
      <c r="P18" s="7"/>
      <c r="Q18" s="7"/>
      <c r="R18" s="7" t="str">
        <f>Q1</f>
        <v>W40</v>
      </c>
      <c r="S18" s="7"/>
      <c r="T18" s="7"/>
      <c r="U18" s="7"/>
      <c r="V18" s="7"/>
      <c r="W18" s="7"/>
      <c r="X18" s="7"/>
      <c r="Y18" s="7"/>
      <c r="Z18" s="7"/>
      <c r="AA18" s="7" t="str">
        <f>Z1</f>
        <v>W45</v>
      </c>
      <c r="AB18" s="7"/>
      <c r="AC18" s="7"/>
      <c r="AD18" s="7"/>
      <c r="AE18" s="7"/>
      <c r="AF18" s="7"/>
      <c r="AG18" s="7"/>
      <c r="AH18" s="7"/>
      <c r="AI18" s="4"/>
      <c r="AJ18" s="7" t="str">
        <f>AI1</f>
        <v>W50</v>
      </c>
      <c r="AK18" s="5"/>
      <c r="AL18" s="4"/>
      <c r="AP18" s="4"/>
      <c r="AQ18" s="4"/>
      <c r="AR18" s="4"/>
      <c r="AS18" s="4" t="str">
        <f>AR1</f>
        <v>W55</v>
      </c>
      <c r="AT18" s="4"/>
      <c r="AU18" s="4"/>
      <c r="AV18" s="4"/>
      <c r="AW18" s="4"/>
      <c r="AX18" s="4"/>
      <c r="AY18" s="4"/>
      <c r="AZ18" s="4"/>
      <c r="BA18" s="4"/>
      <c r="BB18" s="4" t="str">
        <f>BA1</f>
        <v>W60</v>
      </c>
      <c r="BC18" s="4"/>
      <c r="BD18" s="4"/>
      <c r="BE18" s="4"/>
      <c r="BF18" s="4"/>
      <c r="BG18" s="4"/>
      <c r="BH18" s="4"/>
      <c r="BI18" s="4"/>
      <c r="BJ18" s="4"/>
      <c r="BK18" s="4" t="str">
        <f>BJ1</f>
        <v>W65</v>
      </c>
      <c r="BL18" s="4"/>
      <c r="BM18" s="4"/>
      <c r="BN18" s="4"/>
      <c r="BO18" s="4"/>
      <c r="BP18" s="4"/>
      <c r="BQ18" s="4"/>
      <c r="BR18" s="4"/>
      <c r="BS18" s="4"/>
      <c r="BT18" s="4" t="str">
        <f>BS1</f>
        <v>W70</v>
      </c>
      <c r="BU18" s="4"/>
      <c r="BV18" s="4"/>
      <c r="BW18" s="4"/>
      <c r="BX18" s="4"/>
      <c r="BY18" s="4"/>
      <c r="BZ18" s="4"/>
      <c r="CA18" s="4"/>
      <c r="CB18" s="4"/>
      <c r="CC18" s="4" t="str">
        <f>CB1</f>
        <v>W75</v>
      </c>
      <c r="CD18" s="4"/>
      <c r="CE18" s="4"/>
      <c r="CF18" s="4"/>
      <c r="CG18" s="4"/>
      <c r="CH18" s="4"/>
      <c r="CI18" s="4"/>
      <c r="CJ18" s="4"/>
      <c r="CK18" s="4"/>
      <c r="CL18" s="4" t="str">
        <f>CK1</f>
        <v>W80</v>
      </c>
      <c r="CM18" s="4"/>
      <c r="CN18" s="4"/>
      <c r="CO18" s="4"/>
      <c r="CP18" s="4"/>
      <c r="CQ18" s="4"/>
      <c r="CR18" s="4"/>
      <c r="CS18" s="4"/>
      <c r="CT18" s="4"/>
      <c r="CU18" s="4" t="str">
        <f>CT1</f>
        <v>W85</v>
      </c>
      <c r="CV18" s="4"/>
      <c r="CW18" s="4"/>
      <c r="CX18" s="4"/>
      <c r="CY18" s="4"/>
      <c r="CZ18" s="4"/>
      <c r="DA18" s="4"/>
      <c r="DB18" s="4"/>
      <c r="DC18" s="4"/>
      <c r="DD18" s="4" t="str">
        <f>DC1</f>
        <v>W90</v>
      </c>
      <c r="DE18" s="4"/>
      <c r="DF18" s="4"/>
      <c r="DG18" s="4"/>
      <c r="DH18" s="4"/>
      <c r="DI18" s="4"/>
      <c r="DJ18" s="4"/>
      <c r="DK18" s="4"/>
      <c r="DL18" s="4"/>
      <c r="DM18" s="4" t="str">
        <f>DL1</f>
        <v>W95</v>
      </c>
      <c r="DN18" s="4"/>
      <c r="DO18" s="4"/>
      <c r="DP18" s="4"/>
      <c r="DQ18" s="4"/>
      <c r="DR18" s="4"/>
      <c r="DS18" s="4"/>
      <c r="DT18" s="4"/>
      <c r="DU18" s="4"/>
      <c r="DV18" s="4" t="str">
        <f>DU1</f>
        <v>W100</v>
      </c>
      <c r="DW18" s="4"/>
      <c r="DX18" s="4"/>
      <c r="DY18" s="4"/>
      <c r="DZ18" s="4"/>
      <c r="EA18" s="4"/>
      <c r="EB18" s="4"/>
    </row>
    <row r="19" spans="1:132" s="35" customFormat="1">
      <c r="C19" s="4"/>
      <c r="D19" s="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4"/>
      <c r="AJ19" s="7"/>
      <c r="AK19" s="5"/>
      <c r="AL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</row>
    <row r="20" spans="1:132">
      <c r="F20"/>
      <c r="G20"/>
      <c r="H20" s="1"/>
      <c r="I20" s="1"/>
      <c r="J20"/>
      <c r="K20" s="1"/>
      <c r="L20" s="1"/>
      <c r="M20" s="1"/>
      <c r="N20" s="1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</row>
    <row r="21" spans="1:132">
      <c r="A21" s="1" t="str">
        <f>vocabulaire!B29</f>
        <v>overzicht</v>
      </c>
      <c r="B21" s="33" t="s">
        <v>23</v>
      </c>
      <c r="C21" s="45">
        <f>E17</f>
        <v>4547</v>
      </c>
      <c r="D21"/>
      <c r="E21"/>
      <c r="F21"/>
      <c r="G21"/>
      <c r="H21" s="1"/>
      <c r="I21" s="1"/>
      <c r="J21"/>
      <c r="K21" s="1"/>
      <c r="L21" s="1"/>
      <c r="M21" s="1"/>
      <c r="N21" s="1"/>
      <c r="O21" s="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</row>
    <row r="22" spans="1:132">
      <c r="B22" s="2" t="s">
        <v>16</v>
      </c>
      <c r="C22" s="45">
        <f>I17</f>
        <v>4920</v>
      </c>
      <c r="D22"/>
      <c r="E22"/>
      <c r="F22"/>
      <c r="G22"/>
      <c r="H22" s="1"/>
      <c r="I22" s="1"/>
      <c r="J22"/>
      <c r="K22" s="1"/>
      <c r="L22" s="1"/>
      <c r="M22" s="1"/>
      <c r="N22" s="1"/>
      <c r="O22" s="1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</row>
    <row r="23" spans="1:132">
      <c r="B23" s="2" t="s">
        <v>15</v>
      </c>
      <c r="C23" s="45">
        <f>R17</f>
        <v>5132</v>
      </c>
      <c r="D23"/>
      <c r="E23"/>
      <c r="F23"/>
      <c r="G23"/>
      <c r="H23" s="1"/>
      <c r="I23" s="1"/>
      <c r="J23"/>
      <c r="K23" s="1"/>
      <c r="L23" s="1"/>
      <c r="M23" s="1"/>
      <c r="N23" s="1"/>
      <c r="O23" s="1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</row>
    <row r="24" spans="1:132">
      <c r="B24" s="2" t="s">
        <v>14</v>
      </c>
      <c r="C24" s="45">
        <f>AA17</f>
        <v>5928</v>
      </c>
      <c r="D24"/>
      <c r="E24"/>
      <c r="F24"/>
      <c r="G24"/>
      <c r="H24" s="1"/>
      <c r="I24" s="1"/>
      <c r="J24"/>
      <c r="K24" s="1"/>
      <c r="L24" s="1"/>
      <c r="M24" s="1"/>
      <c r="N24" s="1"/>
      <c r="O24" s="1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</row>
    <row r="25" spans="1:132">
      <c r="B25" s="2" t="s">
        <v>4</v>
      </c>
      <c r="C25" s="45">
        <f>AJ17</f>
        <v>6604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</row>
    <row r="26" spans="1:132">
      <c r="B26" s="2" t="s">
        <v>17</v>
      </c>
      <c r="C26" s="45">
        <f>AS17</f>
        <v>7609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</row>
    <row r="27" spans="1:132">
      <c r="B27" t="s">
        <v>18</v>
      </c>
      <c r="C27" s="45">
        <f>BB17</f>
        <v>8590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</row>
    <row r="28" spans="1:132">
      <c r="B28" t="s">
        <v>19</v>
      </c>
      <c r="C28" s="45">
        <f>BK17</f>
        <v>9961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</row>
    <row r="29" spans="1:132">
      <c r="B29" t="s">
        <v>20</v>
      </c>
      <c r="C29" s="45">
        <f>BT17</f>
        <v>11672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</row>
    <row r="30" spans="1:132">
      <c r="B30" t="s">
        <v>21</v>
      </c>
      <c r="C30" s="45">
        <f>CC17</f>
        <v>13465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</row>
    <row r="31" spans="1:132">
      <c r="B31" t="s">
        <v>22</v>
      </c>
      <c r="C31" s="46">
        <f>CL17</f>
        <v>16453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</row>
    <row r="32" spans="1:132">
      <c r="A32"/>
      <c r="B32" t="s">
        <v>26</v>
      </c>
      <c r="C32" s="30">
        <f>CU17</f>
        <v>21571</v>
      </c>
      <c r="D32"/>
      <c r="E32"/>
      <c r="F32"/>
      <c r="G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</row>
    <row r="33" spans="1:3">
      <c r="A33"/>
      <c r="B33" t="s">
        <v>27</v>
      </c>
      <c r="C33" s="30">
        <f>DD17</f>
        <v>28505</v>
      </c>
    </row>
    <row r="34" spans="1:3">
      <c r="A34"/>
    </row>
    <row r="35" spans="1:3">
      <c r="A35"/>
    </row>
    <row r="36" spans="1:3">
      <c r="A36"/>
    </row>
    <row r="37" spans="1:3">
      <c r="A37"/>
    </row>
    <row r="38" spans="1:3">
      <c r="A38"/>
    </row>
    <row r="39" spans="1:3">
      <c r="A39"/>
    </row>
    <row r="40" spans="1:3">
      <c r="A40"/>
    </row>
    <row r="41" spans="1:3">
      <c r="A41"/>
    </row>
    <row r="42" spans="1:3">
      <c r="A42"/>
    </row>
    <row r="43" spans="1:3">
      <c r="A43"/>
    </row>
  </sheetData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1"/>
  <sheetViews>
    <sheetView workbookViewId="0">
      <selection activeCell="E14" sqref="E14"/>
    </sheetView>
  </sheetViews>
  <sheetFormatPr defaultColWidth="11.42578125" defaultRowHeight="12"/>
  <cols>
    <col min="1" max="1" width="8.140625" style="1" bestFit="1" customWidth="1"/>
    <col min="2" max="2" width="4.42578125" bestFit="1" customWidth="1"/>
    <col min="3" max="3" width="6.140625" style="4" bestFit="1" customWidth="1"/>
    <col min="4" max="4" width="6.7109375" style="2" hidden="1" customWidth="1"/>
    <col min="5" max="5" width="6.140625" style="8" customWidth="1"/>
    <col min="6" max="6" width="1.85546875" style="9" customWidth="1"/>
    <col min="7" max="7" width="3.140625" style="9" bestFit="1" customWidth="1"/>
    <col min="8" max="8" width="5.7109375" style="9" customWidth="1"/>
    <col min="9" max="9" width="5.140625" style="9" customWidth="1"/>
    <col min="10" max="11" width="6.7109375" style="9" hidden="1" customWidth="1"/>
    <col min="12" max="13" width="4.140625" style="9" hidden="1" customWidth="1"/>
    <col min="14" max="14" width="5" style="9" hidden="1" customWidth="1"/>
    <col min="15" max="15" width="1.85546875" style="9" customWidth="1"/>
    <col min="16" max="16" width="3.140625" style="9" bestFit="1" customWidth="1"/>
    <col min="17" max="17" width="5.7109375" style="9" customWidth="1"/>
    <col min="18" max="18" width="5.140625" style="9" customWidth="1"/>
    <col min="19" max="20" width="6.7109375" style="9" hidden="1" customWidth="1"/>
    <col min="21" max="22" width="4.140625" style="9" hidden="1" customWidth="1"/>
    <col min="23" max="23" width="5" style="9" hidden="1" customWidth="1"/>
    <col min="24" max="24" width="1.85546875" style="9" customWidth="1"/>
    <col min="25" max="25" width="3.140625" style="9" bestFit="1" customWidth="1"/>
    <col min="26" max="26" width="5.7109375" style="9" customWidth="1"/>
    <col min="27" max="27" width="6.140625" style="9" bestFit="1" customWidth="1"/>
    <col min="28" max="29" width="6.7109375" style="9" hidden="1" customWidth="1"/>
    <col min="30" max="31" width="4.140625" style="9" hidden="1" customWidth="1"/>
    <col min="32" max="32" width="5" style="9" hidden="1" customWidth="1"/>
    <col min="33" max="33" width="1.85546875" style="9" customWidth="1"/>
    <col min="34" max="34" width="3.140625" style="8" bestFit="1" customWidth="1"/>
    <col min="35" max="35" width="5.7109375" style="2" customWidth="1"/>
    <col min="36" max="36" width="6.140625" style="8" bestFit="1" customWidth="1"/>
    <col min="37" max="37" width="6.7109375" style="6" hidden="1" customWidth="1"/>
    <col min="38" max="38" width="6.7109375" style="2" hidden="1" customWidth="1"/>
    <col min="39" max="39" width="4.140625" hidden="1" customWidth="1"/>
    <col min="40" max="40" width="5.140625" hidden="1" customWidth="1"/>
    <col min="41" max="41" width="5" hidden="1" customWidth="1"/>
    <col min="42" max="42" width="1.85546875" style="2" customWidth="1"/>
    <col min="43" max="43" width="3.140625" style="2" bestFit="1" customWidth="1"/>
    <col min="44" max="44" width="5.7109375" style="2" customWidth="1"/>
    <col min="45" max="45" width="6.140625" style="2" bestFit="1" customWidth="1"/>
    <col min="46" max="47" width="6.7109375" style="2" hidden="1" customWidth="1"/>
    <col min="48" max="48" width="4.140625" style="2" hidden="1" customWidth="1"/>
    <col min="49" max="49" width="5.140625" style="2" hidden="1" customWidth="1"/>
    <col min="50" max="50" width="5" style="2" hidden="1" customWidth="1"/>
    <col min="51" max="51" width="1.85546875" style="2" customWidth="1"/>
    <col min="52" max="52" width="3.140625" style="2" bestFit="1" customWidth="1"/>
    <col min="53" max="53" width="5.7109375" style="2" customWidth="1"/>
    <col min="54" max="54" width="6.140625" style="2" bestFit="1" customWidth="1"/>
    <col min="55" max="56" width="6.7109375" style="2" hidden="1" customWidth="1"/>
    <col min="57" max="58" width="5.140625" style="2" hidden="1" customWidth="1"/>
    <col min="59" max="59" width="5" style="2" hidden="1" customWidth="1"/>
    <col min="60" max="60" width="1.85546875" style="2" customWidth="1"/>
    <col min="61" max="61" width="3.140625" style="2" customWidth="1"/>
    <col min="62" max="62" width="5.7109375" style="2" customWidth="1"/>
    <col min="63" max="63" width="6.140625" style="2" bestFit="1" customWidth="1"/>
    <col min="64" max="65" width="6.7109375" style="2" hidden="1" customWidth="1"/>
    <col min="66" max="68" width="5.140625" style="2" hidden="1" customWidth="1"/>
    <col min="69" max="69" width="1.85546875" style="2" customWidth="1"/>
    <col min="70" max="70" width="3.140625" style="2" customWidth="1"/>
    <col min="71" max="71" width="5.7109375" style="2" customWidth="1"/>
    <col min="72" max="72" width="6.140625" style="2" bestFit="1" customWidth="1"/>
    <col min="73" max="74" width="6.7109375" style="2" hidden="1" customWidth="1"/>
    <col min="75" max="77" width="5.140625" style="2" hidden="1" customWidth="1"/>
    <col min="78" max="78" width="1.85546875" style="2" customWidth="1"/>
    <col min="79" max="79" width="3.140625" style="2" customWidth="1"/>
    <col min="80" max="80" width="5.7109375" style="2" customWidth="1"/>
    <col min="81" max="81" width="6.140625" style="2" customWidth="1"/>
    <col min="82" max="82" width="6.7109375" style="2" hidden="1" customWidth="1"/>
    <col min="83" max="83" width="5.7109375" style="2" hidden="1" customWidth="1"/>
    <col min="84" max="86" width="5.140625" style="2" hidden="1" customWidth="1"/>
    <col min="87" max="87" width="1.85546875" style="2" customWidth="1"/>
    <col min="88" max="88" width="3.140625" style="2" customWidth="1"/>
    <col min="89" max="89" width="5.7109375" style="2" customWidth="1"/>
    <col min="90" max="90" width="6.140625" style="2" customWidth="1"/>
    <col min="91" max="91" width="6.7109375" style="2" hidden="1" customWidth="1"/>
    <col min="92" max="92" width="5.7109375" style="2" hidden="1" customWidth="1"/>
    <col min="93" max="95" width="5.140625" style="2" hidden="1" customWidth="1"/>
    <col min="96" max="96" width="1.85546875" style="2" hidden="1" customWidth="1"/>
    <col min="97" max="97" width="3.140625" style="2" hidden="1" customWidth="1"/>
    <col min="98" max="98" width="5.7109375" style="2" hidden="1" customWidth="1"/>
    <col min="99" max="99" width="6.140625" style="2" hidden="1" customWidth="1"/>
    <col min="100" max="100" width="6.7109375" style="2" hidden="1" customWidth="1"/>
    <col min="101" max="101" width="5.7109375" style="2" hidden="1" customWidth="1"/>
    <col min="102" max="104" width="5.140625" style="2" hidden="1" customWidth="1"/>
    <col min="105" max="105" width="1.85546875" style="2" hidden="1" customWidth="1"/>
    <col min="106" max="106" width="3.140625" style="2" hidden="1" customWidth="1"/>
    <col min="107" max="107" width="6.7109375" style="2" hidden="1" customWidth="1"/>
    <col min="108" max="108" width="6.140625" style="2" hidden="1" customWidth="1"/>
    <col min="109" max="109" width="6.7109375" style="2" hidden="1" customWidth="1"/>
    <col min="110" max="110" width="5.7109375" style="2" hidden="1" customWidth="1"/>
    <col min="111" max="113" width="5.140625" style="2" hidden="1" customWidth="1"/>
    <col min="114" max="114" width="1.85546875" style="2" hidden="1" customWidth="1"/>
    <col min="115" max="115" width="3.140625" style="2" hidden="1" customWidth="1"/>
    <col min="116" max="116" width="6.7109375" style="2" hidden="1" customWidth="1"/>
    <col min="117" max="117" width="6.140625" style="2" hidden="1" customWidth="1"/>
    <col min="118" max="118" width="6.7109375" style="2" hidden="1" customWidth="1"/>
    <col min="119" max="119" width="5.7109375" style="2" hidden="1" customWidth="1"/>
    <col min="120" max="122" width="5.140625" style="2" hidden="1" customWidth="1"/>
    <col min="123" max="123" width="1.85546875" style="2" hidden="1" customWidth="1"/>
    <col min="124" max="124" width="3.140625" style="2" hidden="1" customWidth="1"/>
    <col min="125" max="125" width="6.7109375" style="2" hidden="1" customWidth="1"/>
    <col min="126" max="126" width="6.140625" style="2" hidden="1" customWidth="1"/>
    <col min="127" max="127" width="7.7109375" style="2" hidden="1" customWidth="1"/>
    <col min="128" max="128" width="5.7109375" style="2" hidden="1" customWidth="1"/>
    <col min="129" max="129" width="5.140625" style="2" hidden="1" customWidth="1"/>
    <col min="130" max="130" width="6.140625" style="2" hidden="1" customWidth="1"/>
    <col min="131" max="132" width="5.140625" style="2" hidden="1" customWidth="1"/>
    <col min="133" max="133" width="9.140625" hidden="1" customWidth="1"/>
    <col min="134" max="134" width="5.140625" hidden="1" customWidth="1"/>
    <col min="135" max="136" width="6.140625" hidden="1" customWidth="1"/>
    <col min="137" max="137" width="7.42578125" hidden="1" customWidth="1"/>
    <col min="138" max="138" width="6.7109375" hidden="1" customWidth="1"/>
  </cols>
  <sheetData>
    <row r="1" spans="1:139">
      <c r="D1" s="4" t="s">
        <v>3</v>
      </c>
      <c r="E1" s="7" t="str">
        <f>vocabulaire!B32</f>
        <v>pnt</v>
      </c>
      <c r="G1" s="7"/>
      <c r="H1" s="4" t="s">
        <v>16</v>
      </c>
      <c r="I1" s="7" t="str">
        <f>$E1</f>
        <v>pnt</v>
      </c>
      <c r="J1" s="5" t="s">
        <v>16</v>
      </c>
      <c r="K1" s="4" t="s">
        <v>3</v>
      </c>
      <c r="L1" t="s">
        <v>11</v>
      </c>
      <c r="M1" t="s">
        <v>12</v>
      </c>
      <c r="N1" t="s">
        <v>13</v>
      </c>
      <c r="P1" s="7"/>
      <c r="Q1" s="4" t="s">
        <v>15</v>
      </c>
      <c r="R1" s="7" t="str">
        <f>$E1</f>
        <v>pnt</v>
      </c>
      <c r="S1" s="5" t="s">
        <v>15</v>
      </c>
      <c r="T1" s="4" t="s">
        <v>3</v>
      </c>
      <c r="U1" t="s">
        <v>11</v>
      </c>
      <c r="V1" t="s">
        <v>12</v>
      </c>
      <c r="W1" t="s">
        <v>13</v>
      </c>
      <c r="Y1" s="7"/>
      <c r="Z1" s="4" t="s">
        <v>14</v>
      </c>
      <c r="AA1" s="7" t="str">
        <f>$E1</f>
        <v>pnt</v>
      </c>
      <c r="AB1" s="5" t="s">
        <v>14</v>
      </c>
      <c r="AC1" s="4" t="s">
        <v>3</v>
      </c>
      <c r="AD1" t="s">
        <v>11</v>
      </c>
      <c r="AE1" t="s">
        <v>12</v>
      </c>
      <c r="AF1" t="s">
        <v>13</v>
      </c>
      <c r="AH1" s="7"/>
      <c r="AI1" s="4" t="s">
        <v>4</v>
      </c>
      <c r="AJ1" s="7" t="str">
        <f>$E1</f>
        <v>pnt</v>
      </c>
      <c r="AK1" s="5" t="s">
        <v>4</v>
      </c>
      <c r="AL1" s="4" t="s">
        <v>3</v>
      </c>
      <c r="AM1" t="s">
        <v>11</v>
      </c>
      <c r="AN1" t="s">
        <v>12</v>
      </c>
      <c r="AO1" t="s">
        <v>13</v>
      </c>
      <c r="AP1" s="4"/>
      <c r="AQ1" s="7"/>
      <c r="AR1" s="4" t="s">
        <v>17</v>
      </c>
      <c r="AS1" s="7" t="str">
        <f>$E1</f>
        <v>pnt</v>
      </c>
      <c r="AT1" s="5" t="s">
        <v>17</v>
      </c>
      <c r="AU1" s="4" t="s">
        <v>3</v>
      </c>
      <c r="AV1" t="s">
        <v>11</v>
      </c>
      <c r="AW1" t="s">
        <v>12</v>
      </c>
      <c r="AX1" t="s">
        <v>13</v>
      </c>
      <c r="AY1" s="4"/>
      <c r="AZ1" s="7"/>
      <c r="BA1" s="4" t="s">
        <v>18</v>
      </c>
      <c r="BB1" s="7" t="str">
        <f>$E1</f>
        <v>pnt</v>
      </c>
      <c r="BC1" s="5" t="s">
        <v>18</v>
      </c>
      <c r="BD1" s="4" t="s">
        <v>3</v>
      </c>
      <c r="BE1" t="s">
        <v>11</v>
      </c>
      <c r="BF1" t="s">
        <v>12</v>
      </c>
      <c r="BG1" t="s">
        <v>13</v>
      </c>
      <c r="BH1" s="4"/>
      <c r="BI1" s="7"/>
      <c r="BJ1" s="4" t="s">
        <v>19</v>
      </c>
      <c r="BK1" s="7" t="str">
        <f>$E1</f>
        <v>pnt</v>
      </c>
      <c r="BL1" s="5" t="s">
        <v>19</v>
      </c>
      <c r="BM1" s="4" t="s">
        <v>3</v>
      </c>
      <c r="BN1" t="s">
        <v>11</v>
      </c>
      <c r="BO1" t="s">
        <v>12</v>
      </c>
      <c r="BP1" t="s">
        <v>13</v>
      </c>
      <c r="BQ1" s="4"/>
      <c r="BR1" s="7"/>
      <c r="BS1" s="4" t="s">
        <v>20</v>
      </c>
      <c r="BT1" s="7" t="str">
        <f>$E1</f>
        <v>pnt</v>
      </c>
      <c r="BU1" s="5" t="s">
        <v>20</v>
      </c>
      <c r="BV1" s="4" t="s">
        <v>3</v>
      </c>
      <c r="BW1" t="s">
        <v>11</v>
      </c>
      <c r="BX1" t="s">
        <v>12</v>
      </c>
      <c r="BY1" t="s">
        <v>13</v>
      </c>
      <c r="BZ1" s="4"/>
      <c r="CA1" s="7"/>
      <c r="CB1" s="4" t="s">
        <v>21</v>
      </c>
      <c r="CC1" s="7" t="str">
        <f>$E1</f>
        <v>pnt</v>
      </c>
      <c r="CD1" s="5" t="s">
        <v>21</v>
      </c>
      <c r="CE1" s="4" t="s">
        <v>3</v>
      </c>
      <c r="CF1" t="s">
        <v>11</v>
      </c>
      <c r="CG1" t="s">
        <v>12</v>
      </c>
      <c r="CH1" t="s">
        <v>13</v>
      </c>
      <c r="CI1" s="4"/>
      <c r="CJ1" s="7"/>
      <c r="CK1" s="4" t="s">
        <v>22</v>
      </c>
      <c r="CL1" s="7" t="str">
        <f>$E1</f>
        <v>pnt</v>
      </c>
      <c r="CM1" s="5" t="s">
        <v>22</v>
      </c>
      <c r="CN1" s="4" t="s">
        <v>3</v>
      </c>
      <c r="CO1" t="s">
        <v>11</v>
      </c>
      <c r="CP1" t="s">
        <v>12</v>
      </c>
      <c r="CQ1" t="s">
        <v>13</v>
      </c>
      <c r="CR1" s="4"/>
      <c r="CS1" s="7"/>
      <c r="CT1" s="4" t="s">
        <v>26</v>
      </c>
      <c r="CU1" s="7" t="str">
        <f>$E1</f>
        <v>pnt</v>
      </c>
      <c r="CV1" s="5" t="s">
        <v>26</v>
      </c>
      <c r="CW1" s="4" t="s">
        <v>3</v>
      </c>
      <c r="CX1" t="s">
        <v>11</v>
      </c>
      <c r="CY1" t="s">
        <v>12</v>
      </c>
      <c r="CZ1" t="s">
        <v>13</v>
      </c>
      <c r="DA1" s="4"/>
      <c r="DB1" s="7"/>
      <c r="DC1" s="4" t="s">
        <v>27</v>
      </c>
      <c r="DD1" s="7" t="str">
        <f>$E1</f>
        <v>pnt</v>
      </c>
      <c r="DE1" s="5" t="s">
        <v>27</v>
      </c>
      <c r="DF1" s="4" t="s">
        <v>3</v>
      </c>
      <c r="DG1" t="s">
        <v>11</v>
      </c>
      <c r="DH1" t="s">
        <v>12</v>
      </c>
      <c r="DI1" t="s">
        <v>13</v>
      </c>
      <c r="DJ1" s="4"/>
      <c r="DK1" s="7"/>
      <c r="DL1" s="4" t="s">
        <v>24</v>
      </c>
      <c r="DM1" s="7" t="str">
        <f>$E1</f>
        <v>pnt</v>
      </c>
      <c r="DN1" s="5" t="s">
        <v>24</v>
      </c>
      <c r="DO1" s="4" t="s">
        <v>3</v>
      </c>
      <c r="DP1" t="s">
        <v>11</v>
      </c>
      <c r="DQ1" t="s">
        <v>12</v>
      </c>
      <c r="DR1" t="s">
        <v>13</v>
      </c>
      <c r="DS1" s="4"/>
      <c r="DT1" s="7"/>
      <c r="DU1" s="4" t="s">
        <v>25</v>
      </c>
      <c r="DV1" s="7" t="str">
        <f>$E1</f>
        <v>pnt</v>
      </c>
      <c r="DW1" s="5" t="s">
        <v>25</v>
      </c>
      <c r="DX1" s="4" t="s">
        <v>3</v>
      </c>
      <c r="DY1" t="s">
        <v>11</v>
      </c>
      <c r="DZ1" t="s">
        <v>12</v>
      </c>
      <c r="EA1" t="s">
        <v>13</v>
      </c>
      <c r="EB1"/>
      <c r="EC1" t="s">
        <v>0</v>
      </c>
      <c r="ED1" t="s">
        <v>1</v>
      </c>
      <c r="EE1" t="s">
        <v>2</v>
      </c>
      <c r="EF1" t="s">
        <v>5</v>
      </c>
      <c r="EG1" t="s">
        <v>6</v>
      </c>
      <c r="EH1" t="s">
        <v>7</v>
      </c>
    </row>
    <row r="2" spans="1:139" ht="12.75" thickBot="1">
      <c r="E2" s="7" t="s">
        <v>10</v>
      </c>
      <c r="G2" s="8"/>
      <c r="H2" s="2"/>
      <c r="I2" s="8"/>
      <c r="J2" s="6" t="s">
        <v>9</v>
      </c>
      <c r="K2" s="2"/>
      <c r="L2"/>
      <c r="M2"/>
      <c r="N2"/>
      <c r="P2" s="8"/>
      <c r="Q2" s="2"/>
      <c r="R2" s="8"/>
      <c r="S2" s="6" t="s">
        <v>9</v>
      </c>
      <c r="T2" s="2"/>
      <c r="U2"/>
      <c r="V2"/>
      <c r="W2"/>
      <c r="Y2" s="8"/>
      <c r="Z2" s="2"/>
      <c r="AA2" s="8"/>
      <c r="AB2" s="6" t="s">
        <v>9</v>
      </c>
      <c r="AC2" s="2"/>
      <c r="AD2"/>
      <c r="AE2"/>
      <c r="AF2"/>
      <c r="AK2" s="6" t="s">
        <v>9</v>
      </c>
      <c r="AQ2" s="8"/>
      <c r="AS2" s="8"/>
      <c r="AT2" s="6" t="s">
        <v>9</v>
      </c>
      <c r="AV2"/>
      <c r="AW2"/>
      <c r="AX2"/>
      <c r="AZ2" s="8"/>
      <c r="BB2" s="8"/>
      <c r="BC2" s="6" t="s">
        <v>9</v>
      </c>
      <c r="BE2"/>
      <c r="BF2"/>
      <c r="BG2"/>
      <c r="BI2" s="8"/>
      <c r="BK2" s="8"/>
      <c r="BL2" s="6" t="s">
        <v>9</v>
      </c>
      <c r="BN2"/>
      <c r="BO2"/>
      <c r="BP2"/>
      <c r="BR2" s="8"/>
      <c r="BT2" s="8"/>
      <c r="BU2" s="6" t="s">
        <v>9</v>
      </c>
      <c r="BW2"/>
      <c r="BX2"/>
      <c r="BY2"/>
      <c r="CA2" s="8"/>
      <c r="CC2" s="8"/>
      <c r="CD2" s="6" t="s">
        <v>9</v>
      </c>
      <c r="CF2"/>
      <c r="CG2"/>
      <c r="CH2"/>
      <c r="CJ2" s="8"/>
      <c r="CL2" s="8"/>
      <c r="CM2" s="6" t="s">
        <v>9</v>
      </c>
      <c r="CO2"/>
      <c r="CP2"/>
      <c r="CQ2"/>
      <c r="CS2" s="8"/>
      <c r="CU2" s="8"/>
      <c r="CV2" s="6" t="s">
        <v>9</v>
      </c>
      <c r="CX2"/>
      <c r="CY2"/>
      <c r="CZ2"/>
      <c r="DB2" s="8"/>
      <c r="DD2" s="8"/>
      <c r="DE2" s="6" t="s">
        <v>9</v>
      </c>
      <c r="DG2"/>
      <c r="DH2"/>
      <c r="DI2"/>
      <c r="DK2" s="8"/>
      <c r="DM2" s="8"/>
      <c r="DN2" s="6" t="s">
        <v>9</v>
      </c>
      <c r="DP2"/>
      <c r="DQ2"/>
      <c r="DR2"/>
      <c r="DT2" s="8"/>
      <c r="DV2" s="8"/>
      <c r="DW2" s="6" t="s">
        <v>9</v>
      </c>
      <c r="DY2"/>
      <c r="DZ2"/>
      <c r="EA2"/>
      <c r="EB2"/>
    </row>
    <row r="3" spans="1:139">
      <c r="A3" s="1" t="str">
        <f>vocabulaire!B14</f>
        <v>sh hrd</v>
      </c>
      <c r="B3" s="12"/>
      <c r="C3" s="36">
        <v>19.2</v>
      </c>
      <c r="D3" s="2">
        <f>C3</f>
        <v>19.2</v>
      </c>
      <c r="E3" s="18">
        <f>EF3</f>
        <v>372</v>
      </c>
      <c r="G3" s="8"/>
      <c r="H3" s="2">
        <f>K3</f>
        <v>18.240000000000002</v>
      </c>
      <c r="I3" s="18">
        <f>L3</f>
        <v>464</v>
      </c>
      <c r="J3" s="6">
        <f>Gradings!C60</f>
        <v>0.95</v>
      </c>
      <c r="K3" s="2">
        <f>CEILING((J3*$D3),0.01)</f>
        <v>18.240000000000002</v>
      </c>
      <c r="L3">
        <f>FLOOR(($EC3*POWER(($ED3-K3),$EE3)),1)</f>
        <v>464</v>
      </c>
      <c r="M3"/>
      <c r="N3"/>
      <c r="P3" s="8"/>
      <c r="Q3" s="2">
        <f>T3</f>
        <v>16.7</v>
      </c>
      <c r="R3" s="18">
        <f>U3</f>
        <v>631</v>
      </c>
      <c r="S3" s="6">
        <f>Gradings!D60</f>
        <v>0.86939999999999995</v>
      </c>
      <c r="T3" s="2">
        <f>CEILING((S3*$D3),0.01)</f>
        <v>16.7</v>
      </c>
      <c r="U3">
        <f>FLOOR(($EC3*POWER(($ED3-T3),$EE3)),1)</f>
        <v>631</v>
      </c>
      <c r="V3"/>
      <c r="W3"/>
      <c r="Y3" s="8"/>
      <c r="Z3" s="2">
        <f>AC3</f>
        <v>15.76</v>
      </c>
      <c r="AA3" s="18">
        <f>AD3</f>
        <v>744</v>
      </c>
      <c r="AB3" s="6">
        <f>Gradings!E60</f>
        <v>0.8206</v>
      </c>
      <c r="AC3" s="2">
        <f>CEILING((AB3*$D3),0.01)</f>
        <v>15.76</v>
      </c>
      <c r="AD3">
        <f>FLOOR(($EC3*POWER(($ED3-AC3),$EE3)),1)</f>
        <v>744</v>
      </c>
      <c r="AE3"/>
      <c r="AF3"/>
      <c r="AI3" s="2">
        <f>AL3</f>
        <v>15.18</v>
      </c>
      <c r="AJ3" s="18">
        <f>AM3</f>
        <v>818</v>
      </c>
      <c r="AK3" s="6">
        <f>Gradings!F60</f>
        <v>0.7903</v>
      </c>
      <c r="AL3" s="2">
        <f>CEILING((AK3*$D3),0.01)</f>
        <v>15.18</v>
      </c>
      <c r="AM3">
        <f>FLOOR(($EC3*POWER(($ED3-AL3),$EE3)),1)</f>
        <v>818</v>
      </c>
      <c r="AQ3" s="8"/>
      <c r="AR3" s="2">
        <f>AU3</f>
        <v>14.3</v>
      </c>
      <c r="AS3" s="18">
        <f>AV3</f>
        <v>936</v>
      </c>
      <c r="AT3" s="6">
        <f>Gradings!G60</f>
        <v>0.74450000000000005</v>
      </c>
      <c r="AU3" s="2">
        <f>CEILING((AT3*$D3),0.01)</f>
        <v>14.3</v>
      </c>
      <c r="AV3">
        <f>FLOOR(($EC3*POWER(($ED3-AU3),$EE3)),1)</f>
        <v>936</v>
      </c>
      <c r="AW3"/>
      <c r="AX3"/>
      <c r="AZ3" s="8"/>
      <c r="BA3" s="2">
        <f>BD3</f>
        <v>13.39</v>
      </c>
      <c r="BB3" s="18">
        <f>BE3</f>
        <v>1066</v>
      </c>
      <c r="BC3" s="6">
        <f>Gradings!H60</f>
        <v>0.69720000000000004</v>
      </c>
      <c r="BD3" s="2">
        <f>CEILING((BC3*$D3),0.01)</f>
        <v>13.39</v>
      </c>
      <c r="BE3">
        <f>FLOOR(($EC3*POWER(($ED3-BD3),$EE3)),1)</f>
        <v>1066</v>
      </c>
      <c r="BF3"/>
      <c r="BG3"/>
      <c r="BI3" s="8"/>
      <c r="BJ3" s="2">
        <f>BM3</f>
        <v>12.44</v>
      </c>
      <c r="BK3" s="18">
        <f>BN3</f>
        <v>1210</v>
      </c>
      <c r="BL3" s="6">
        <f>Gradings!I60</f>
        <v>0.64770000000000005</v>
      </c>
      <c r="BM3" s="2">
        <f>CEILING((BL3*$D3),0.01)</f>
        <v>12.44</v>
      </c>
      <c r="BN3">
        <f>FLOOR(($EC3*POWER(($ED3-BM3),$EE3)),1)</f>
        <v>1210</v>
      </c>
      <c r="BO3"/>
      <c r="BP3"/>
      <c r="BR3" s="8"/>
      <c r="BS3" s="2">
        <f>BV3</f>
        <v>11.44</v>
      </c>
      <c r="BT3" s="18">
        <f>BW3</f>
        <v>1371</v>
      </c>
      <c r="BU3" s="6">
        <f>Gradings!J60</f>
        <v>0.59540000000000004</v>
      </c>
      <c r="BV3" s="2">
        <f>CEILING((BU3*$D3),0.01)</f>
        <v>11.44</v>
      </c>
      <c r="BW3">
        <f>FLOOR(($EC3*POWER(($ED3-BV3),$EE3)),1)</f>
        <v>1371</v>
      </c>
      <c r="BX3"/>
      <c r="BY3"/>
      <c r="CA3" s="8"/>
      <c r="CB3" s="2">
        <f>CE3</f>
        <v>10.370000000000001</v>
      </c>
      <c r="CC3" s="18">
        <f>CF3</f>
        <v>1552</v>
      </c>
      <c r="CD3" s="6">
        <f>Gradings!K60</f>
        <v>0.53959999999999997</v>
      </c>
      <c r="CE3" s="2">
        <f>CEILING((CD3*$D3),0.01)</f>
        <v>10.370000000000001</v>
      </c>
      <c r="CF3">
        <f>FLOOR(($EC3*POWER(($ED3-CE3),$EE3)),1)</f>
        <v>1552</v>
      </c>
      <c r="CG3"/>
      <c r="CH3"/>
      <c r="CJ3" s="8"/>
      <c r="CK3" s="2">
        <f>CN3</f>
        <v>9.2000000000000011</v>
      </c>
      <c r="CL3" s="18">
        <f>CO3</f>
        <v>1762</v>
      </c>
      <c r="CM3" s="6">
        <f>Gradings!L60</f>
        <v>0.47899999999999998</v>
      </c>
      <c r="CN3" s="2">
        <f>CEILING((CM3*$D3),0.01)</f>
        <v>9.2000000000000011</v>
      </c>
      <c r="CO3">
        <f>FLOOR(($EC3*POWER(($ED3-CN3),$EE3)),1)</f>
        <v>1762</v>
      </c>
      <c r="CP3"/>
      <c r="CQ3"/>
      <c r="CS3" s="8"/>
      <c r="CT3" s="2">
        <f>CW3</f>
        <v>0</v>
      </c>
      <c r="CU3" s="18">
        <f>CX3</f>
        <v>3827</v>
      </c>
      <c r="CV3" s="6">
        <f>Gradings!M60</f>
        <v>0</v>
      </c>
      <c r="CW3" s="2">
        <f>CEILING((CV3*$D3),0.01)</f>
        <v>0</v>
      </c>
      <c r="CX3">
        <f>FLOOR(($EC3*POWER(($ED3-CW3),$EE3)),1)</f>
        <v>3827</v>
      </c>
      <c r="CY3"/>
      <c r="CZ3"/>
      <c r="DB3" s="8"/>
      <c r="DC3" s="2">
        <f>DF3</f>
        <v>0</v>
      </c>
      <c r="DD3" s="18">
        <f>DG3</f>
        <v>3827</v>
      </c>
      <c r="DE3" s="6">
        <f>Gradings!N60</f>
        <v>0</v>
      </c>
      <c r="DF3" s="2">
        <f>CEILING((DE3*$D3),0.01)</f>
        <v>0</v>
      </c>
      <c r="DG3">
        <f>FLOOR(($EC3*POWER(($ED3-DF3),$EE3)),1)</f>
        <v>3827</v>
      </c>
      <c r="DH3"/>
      <c r="DI3"/>
      <c r="DK3" s="8"/>
      <c r="DL3" s="2">
        <f>DO3</f>
        <v>0</v>
      </c>
      <c r="DM3" s="18">
        <f>DP3</f>
        <v>3827</v>
      </c>
      <c r="DN3" s="6">
        <f>Gradings!O60</f>
        <v>0</v>
      </c>
      <c r="DO3" s="2">
        <f>CEILING((DN3*$D3),0.01)</f>
        <v>0</v>
      </c>
      <c r="DP3">
        <f>FLOOR(($EC3*POWER(($ED3-DO3),$EE3)),1)</f>
        <v>3827</v>
      </c>
      <c r="DQ3"/>
      <c r="DR3"/>
      <c r="DT3" s="8"/>
      <c r="DU3" s="2">
        <f>DX3</f>
        <v>0</v>
      </c>
      <c r="DV3" s="18">
        <f>DY3</f>
        <v>3827</v>
      </c>
      <c r="DW3" s="6">
        <f>Gradings!P60</f>
        <v>0</v>
      </c>
      <c r="DX3" s="2">
        <f>CEILING((DW3*$D3),0.01)</f>
        <v>0</v>
      </c>
      <c r="DY3">
        <f>FLOOR(($EC3*POWER(($ED3-DX3),$EE3)),1)</f>
        <v>3827</v>
      </c>
      <c r="DZ3"/>
      <c r="EA3"/>
      <c r="EB3"/>
      <c r="EC3">
        <v>9.2307600000000001</v>
      </c>
      <c r="ED3">
        <v>26.7</v>
      </c>
      <c r="EE3">
        <v>1.835</v>
      </c>
      <c r="EF3">
        <f>FLOOR((EC3*POWER((ED3-D3),EE3)),1)</f>
        <v>372</v>
      </c>
      <c r="EI3" t="str">
        <f>A3</f>
        <v>sh hrd</v>
      </c>
    </row>
    <row r="4" spans="1:139">
      <c r="A4" s="1" t="str">
        <f>vocabulaire!B18</f>
        <v>hoog</v>
      </c>
      <c r="B4" s="14"/>
      <c r="C4" s="37">
        <v>1.48</v>
      </c>
      <c r="E4" s="18">
        <f>EG4</f>
        <v>599</v>
      </c>
      <c r="G4" s="8"/>
      <c r="H4" s="2">
        <f>FLOOR((J4*$C4),0.01)</f>
        <v>1.55</v>
      </c>
      <c r="I4" s="18">
        <f>M4</f>
        <v>678</v>
      </c>
      <c r="J4" s="6">
        <f>Gradings!C61</f>
        <v>1.0511999999999999</v>
      </c>
      <c r="K4" s="2"/>
      <c r="L4"/>
      <c r="M4">
        <f>FLOOR(($EC4*POWER((H4*100-$ED4),$EE4)),1)</f>
        <v>678</v>
      </c>
      <c r="N4"/>
      <c r="P4" s="8"/>
      <c r="Q4" s="2">
        <f>FLOOR((S4*$C4),0.01)</f>
        <v>1.6300000000000001</v>
      </c>
      <c r="R4" s="18">
        <f>V4</f>
        <v>771</v>
      </c>
      <c r="S4" s="6">
        <f>Gradings!D61</f>
        <v>1.1035999999999999</v>
      </c>
      <c r="T4" s="2"/>
      <c r="U4"/>
      <c r="V4">
        <f>FLOOR(($EC4*POWER((Q4*100-$ED4),$EE4)),1)</f>
        <v>771</v>
      </c>
      <c r="W4"/>
      <c r="Y4" s="8"/>
      <c r="Z4" s="2">
        <f>FLOOR((AB4*$C4),0.01)</f>
        <v>1.71</v>
      </c>
      <c r="AA4" s="18">
        <f>AE4</f>
        <v>867</v>
      </c>
      <c r="AB4" s="6">
        <f>Gradings!E61</f>
        <v>1.1614</v>
      </c>
      <c r="AC4" s="2"/>
      <c r="AD4"/>
      <c r="AE4">
        <f>FLOOR(($EC4*POWER((Z4*100-$ED4),$EE4)),1)</f>
        <v>867</v>
      </c>
      <c r="AF4"/>
      <c r="AI4" s="2">
        <f>FLOOR((AK4*$C4),0.01)</f>
        <v>1.81</v>
      </c>
      <c r="AJ4" s="18">
        <f>AN4</f>
        <v>991</v>
      </c>
      <c r="AK4" s="6">
        <f>Gradings!F61</f>
        <v>1.2256</v>
      </c>
      <c r="AN4">
        <f>FLOOR(($EC4*POWER((AI4*100-$ED4),$EE4)),1)</f>
        <v>991</v>
      </c>
      <c r="AQ4" s="8"/>
      <c r="AR4" s="2">
        <f>FLOOR((AT4*$C4),0.01)</f>
        <v>1.92</v>
      </c>
      <c r="AS4" s="18">
        <f>AW4</f>
        <v>1132</v>
      </c>
      <c r="AT4" s="6">
        <f>Gradings!G61</f>
        <v>1.2972999999999999</v>
      </c>
      <c r="AV4"/>
      <c r="AW4">
        <f>FLOOR(($EC4*POWER((AR4*100-$ED4),$EE4)),1)</f>
        <v>1132</v>
      </c>
      <c r="AX4"/>
      <c r="AZ4" s="8"/>
      <c r="BA4" s="2">
        <f>FLOOR((BC4*$C4),0.01)</f>
        <v>2.0300000000000002</v>
      </c>
      <c r="BB4" s="18">
        <f>BF4</f>
        <v>1278</v>
      </c>
      <c r="BC4" s="6">
        <f>Gradings!H61</f>
        <v>1.3778999999999999</v>
      </c>
      <c r="BE4"/>
      <c r="BF4">
        <f>FLOOR(($EC4*POWER((BA4*100-$ED4),$EE4)),1)</f>
        <v>1278</v>
      </c>
      <c r="BG4"/>
      <c r="BI4" s="8"/>
      <c r="BJ4" s="2">
        <f>FLOOR((BL4*$C4),0.01)</f>
        <v>2.17</v>
      </c>
      <c r="BK4" s="18">
        <f>BO4</f>
        <v>1470</v>
      </c>
      <c r="BL4" s="6">
        <f>Gradings!I61</f>
        <v>1.4708000000000001</v>
      </c>
      <c r="BN4"/>
      <c r="BO4">
        <f>FLOOR(($EC4*POWER((BJ4*100-$ED4),$EE4)),1)</f>
        <v>1470</v>
      </c>
      <c r="BP4"/>
      <c r="BR4" s="8"/>
      <c r="BS4" s="2">
        <f>FLOOR((BU4*$C4),0.01)</f>
        <v>2.33</v>
      </c>
      <c r="BT4" s="18">
        <f>BX4</f>
        <v>1697</v>
      </c>
      <c r="BU4" s="6">
        <f>Gradings!J61</f>
        <v>1.5794999999999999</v>
      </c>
      <c r="BW4"/>
      <c r="BX4">
        <f>FLOOR(($EC4*POWER((BS4*100-$ED4),$EE4)),1)</f>
        <v>1697</v>
      </c>
      <c r="BY4"/>
      <c r="CA4" s="8"/>
      <c r="CB4" s="2">
        <f>FLOOR((CD4*$C4),0.01)</f>
        <v>2.52</v>
      </c>
      <c r="CC4" s="18">
        <f>CG4</f>
        <v>1978</v>
      </c>
      <c r="CD4" s="6">
        <f>Gradings!K61</f>
        <v>1.7094</v>
      </c>
      <c r="CF4"/>
      <c r="CG4">
        <f>FLOOR(($EC4*POWER((CB4*100-$ED4),$EE4)),1)</f>
        <v>1978</v>
      </c>
      <c r="CH4"/>
      <c r="CJ4" s="8"/>
      <c r="CK4" s="2">
        <f>FLOOR((CM4*$C4),0.01)</f>
        <v>2.7600000000000002</v>
      </c>
      <c r="CL4" s="18">
        <f>CP4</f>
        <v>2348</v>
      </c>
      <c r="CM4" s="6">
        <f>Gradings!L61</f>
        <v>1.8681000000000001</v>
      </c>
      <c r="CO4"/>
      <c r="CP4">
        <f>FLOOR(($EC4*POWER((CK4*100-$ED4),$EE4)),1)</f>
        <v>2348</v>
      </c>
      <c r="CQ4"/>
      <c r="CS4" s="8"/>
      <c r="CT4" s="2">
        <f>FLOOR((CV4*$C4),0.01)</f>
        <v>3.0500000000000003</v>
      </c>
      <c r="CU4" s="18">
        <f>CY4</f>
        <v>2816</v>
      </c>
      <c r="CV4" s="6">
        <f>Gradings!M61</f>
        <v>2.0672999999999999</v>
      </c>
      <c r="CX4"/>
      <c r="CY4">
        <f>FLOOR(($EC4*POWER((CT4*100-$ED4),$EE4)),1)</f>
        <v>2816</v>
      </c>
      <c r="CZ4"/>
      <c r="DB4" s="8"/>
      <c r="DC4" s="2">
        <f>FLOOR((DE4*$C4),0.01)</f>
        <v>3.44</v>
      </c>
      <c r="DD4" s="18">
        <f>DH4</f>
        <v>3478</v>
      </c>
      <c r="DE4" s="6">
        <f>Gradings!N61</f>
        <v>2.3260999999999998</v>
      </c>
      <c r="DG4"/>
      <c r="DH4">
        <f>FLOOR(($EC4*POWER((DC4*100-$ED4),$EE4)),1)</f>
        <v>3478</v>
      </c>
      <c r="DI4"/>
      <c r="DK4" s="8"/>
      <c r="DL4" s="2">
        <f>FLOOR((DN4*$C4),0.01)</f>
        <v>3.96</v>
      </c>
      <c r="DM4" s="18">
        <f>DQ4</f>
        <v>4413</v>
      </c>
      <c r="DN4" s="6">
        <f>Gradings!O61</f>
        <v>2.6766000000000001</v>
      </c>
      <c r="DP4"/>
      <c r="DQ4">
        <f>FLOOR(($EC4*POWER((DL4*100-$ED4),$EE4)),1)</f>
        <v>4413</v>
      </c>
      <c r="DR4"/>
      <c r="DT4" s="8"/>
      <c r="DU4" s="2">
        <f>FLOOR((DW4*$C4),0.01)</f>
        <v>4.7300000000000004</v>
      </c>
      <c r="DV4" s="18">
        <f>DZ4</f>
        <v>5897</v>
      </c>
      <c r="DW4" s="6">
        <f>Gradings!P61</f>
        <v>3.2</v>
      </c>
      <c r="DY4"/>
      <c r="DZ4">
        <f>FLOOR(($EC4*POWER((DU4*100-$ED4),$EE4)),1)</f>
        <v>5897</v>
      </c>
      <c r="EA4"/>
      <c r="EB4"/>
      <c r="EC4">
        <v>1.8452299999999999</v>
      </c>
      <c r="ED4">
        <v>75</v>
      </c>
      <c r="EE4">
        <v>1.3480000000000001</v>
      </c>
      <c r="EG4">
        <f>FLOOR((EC4*POWER((C4*100-ED4),EE4)),1)</f>
        <v>599</v>
      </c>
      <c r="EI4" t="str">
        <f t="shared" ref="EI4:EI18" si="0">A4</f>
        <v>hoog</v>
      </c>
    </row>
    <row r="5" spans="1:139">
      <c r="A5" s="1" t="str">
        <f>vocabulaire!B9</f>
        <v>1500 m</v>
      </c>
      <c r="B5" s="14">
        <v>6</v>
      </c>
      <c r="C5" s="38">
        <v>8.8699999999999992</v>
      </c>
      <c r="D5" s="2">
        <f>60*B5+C5</f>
        <v>368.87</v>
      </c>
      <c r="E5" s="18">
        <f>EF5</f>
        <v>430</v>
      </c>
      <c r="G5" s="8">
        <f>FLOOR((K5/60),1)</f>
        <v>6</v>
      </c>
      <c r="H5" s="3">
        <f>K5-60*G5</f>
        <v>4.1500000000000341</v>
      </c>
      <c r="I5" s="18">
        <f>L5</f>
        <v>454</v>
      </c>
      <c r="J5" s="6">
        <f>Gradings!C62</f>
        <v>0.98719999999999997</v>
      </c>
      <c r="K5" s="2">
        <f>CEILING((J5*$D5),0.01)</f>
        <v>364.15000000000003</v>
      </c>
      <c r="L5">
        <f>FLOOR(($EC5*POWER(($ED5-K5),$EE5)),1)</f>
        <v>454</v>
      </c>
      <c r="M5"/>
      <c r="N5"/>
      <c r="P5" s="8">
        <f>FLOOR((T5/60),1)</f>
        <v>5</v>
      </c>
      <c r="Q5" s="3">
        <f>T5-60*P5</f>
        <v>48.850000000000023</v>
      </c>
      <c r="R5" s="18">
        <f>U5</f>
        <v>533</v>
      </c>
      <c r="S5" s="6">
        <f>Gradings!D62</f>
        <v>0.94569999999999999</v>
      </c>
      <c r="T5" s="2">
        <f>CEILING((S5*$D5),0.01)</f>
        <v>348.85</v>
      </c>
      <c r="U5">
        <f>FLOOR(($EC5*POWER(($ED5-T5),$EE5)),1)</f>
        <v>533</v>
      </c>
      <c r="V5"/>
      <c r="W5"/>
      <c r="Y5" s="8">
        <f>FLOOR((AC5/60),1)</f>
        <v>5</v>
      </c>
      <c r="Z5" s="3">
        <f>AC5-60*Y5</f>
        <v>33.54000000000002</v>
      </c>
      <c r="AA5" s="18">
        <f>AD5</f>
        <v>619</v>
      </c>
      <c r="AB5" s="6">
        <f>Gradings!E62</f>
        <v>0.9042</v>
      </c>
      <c r="AC5" s="2">
        <f>CEILING((AB5*$D5),0.01)</f>
        <v>333.54</v>
      </c>
      <c r="AD5">
        <f>FLOOR(($EC5*POWER(($ED5-AC5),$EE5)),1)</f>
        <v>619</v>
      </c>
      <c r="AE5"/>
      <c r="AF5"/>
      <c r="AH5" s="8">
        <f>FLOOR((AL5/60),1)</f>
        <v>5</v>
      </c>
      <c r="AI5" s="3">
        <f>AL5-60*AH5</f>
        <v>18.230000000000018</v>
      </c>
      <c r="AJ5" s="18">
        <f>AM5</f>
        <v>710</v>
      </c>
      <c r="AK5" s="6">
        <f>Gradings!F62</f>
        <v>0.86270000000000002</v>
      </c>
      <c r="AL5" s="2">
        <f>CEILING((AK5*$D5),0.01)</f>
        <v>318.23</v>
      </c>
      <c r="AM5">
        <f>FLOOR(($EC5*POWER(($ED5-AL5),$EE5)),1)</f>
        <v>710</v>
      </c>
      <c r="AQ5" s="8">
        <f>FLOOR((AU5/60),1)</f>
        <v>5</v>
      </c>
      <c r="AR5" s="3">
        <f>AU5-60*AQ5</f>
        <v>2.9200000000000159</v>
      </c>
      <c r="AS5" s="18">
        <f>AV5</f>
        <v>807</v>
      </c>
      <c r="AT5" s="6">
        <f>Gradings!G62</f>
        <v>0.82120000000000004</v>
      </c>
      <c r="AU5" s="2">
        <f>CEILING((AT5*$D5),0.01)</f>
        <v>302.92</v>
      </c>
      <c r="AV5">
        <f>FLOOR(($EC5*POWER(($ED5-AU5),$EE5)),1)</f>
        <v>807</v>
      </c>
      <c r="AW5"/>
      <c r="AX5"/>
      <c r="AZ5" s="8">
        <f>FLOOR((BD5/60),1)</f>
        <v>4</v>
      </c>
      <c r="BA5" s="3">
        <f>BD5-60*AZ5</f>
        <v>46.20999999999998</v>
      </c>
      <c r="BB5" s="18">
        <f>BE5</f>
        <v>920</v>
      </c>
      <c r="BC5" s="6">
        <f>Gradings!H62</f>
        <v>0.77590000000000003</v>
      </c>
      <c r="BD5" s="2">
        <f>CEILING((BC5*$D5),0.01)</f>
        <v>286.20999999999998</v>
      </c>
      <c r="BE5">
        <f>FLOOR(($EC5*POWER(($ED5-BD5),$EE5)),1)</f>
        <v>920</v>
      </c>
      <c r="BF5"/>
      <c r="BG5"/>
      <c r="BI5" s="8">
        <f>FLOOR((BM5/60),1)</f>
        <v>4</v>
      </c>
      <c r="BJ5" s="3">
        <f>BM5-60*BI5</f>
        <v>27.139999999999986</v>
      </c>
      <c r="BK5" s="18">
        <f>BN5</f>
        <v>1057</v>
      </c>
      <c r="BL5" s="6">
        <f>Gradings!I62</f>
        <v>0.72419999999999995</v>
      </c>
      <c r="BM5" s="2">
        <f>CEILING((BL5*$D5),0.01)</f>
        <v>267.14</v>
      </c>
      <c r="BN5">
        <f>FLOOR(($EC5*POWER(($ED5-BM5),$EE5)),1)</f>
        <v>1057</v>
      </c>
      <c r="BO5"/>
      <c r="BP5"/>
      <c r="BR5" s="8">
        <f>FLOOR((BV5/60),1)</f>
        <v>4</v>
      </c>
      <c r="BS5" s="3">
        <f>BV5-60*BR5</f>
        <v>4.75</v>
      </c>
      <c r="BT5" s="18">
        <f>BW5</f>
        <v>1229</v>
      </c>
      <c r="BU5" s="6">
        <f>Gradings!J62</f>
        <v>0.66349999999999998</v>
      </c>
      <c r="BV5" s="2">
        <f>CEILING((BU5*$D5),0.01)</f>
        <v>244.75</v>
      </c>
      <c r="BW5">
        <f>FLOOR(($EC5*POWER(($ED5-BV5),$EE5)),1)</f>
        <v>1229</v>
      </c>
      <c r="BX5"/>
      <c r="BY5"/>
      <c r="CA5" s="8">
        <f>FLOOR((CE5/60),1)</f>
        <v>3</v>
      </c>
      <c r="CB5" s="3">
        <f>CE5-60*CA5</f>
        <v>38.080000000000013</v>
      </c>
      <c r="CC5" s="18">
        <f>CF5</f>
        <v>1450</v>
      </c>
      <c r="CD5" s="6">
        <f>Gradings!K62</f>
        <v>0.59119999999999995</v>
      </c>
      <c r="CE5" s="2">
        <f>CEILING((CD5*$D5),0.01)</f>
        <v>218.08</v>
      </c>
      <c r="CF5">
        <f>FLOOR(($EC5*POWER(($ED5-CE5),$EE5)),1)</f>
        <v>1450</v>
      </c>
      <c r="CG5"/>
      <c r="CH5"/>
      <c r="CJ5" s="8">
        <f>FLOOR((CN5/60),1)</f>
        <v>3</v>
      </c>
      <c r="CK5" s="3">
        <f>CN5-60*CJ5</f>
        <v>6.1700000000000159</v>
      </c>
      <c r="CL5" s="18">
        <f>CO5</f>
        <v>1737</v>
      </c>
      <c r="CM5" s="6">
        <f>Gradings!L62</f>
        <v>0.50470000000000004</v>
      </c>
      <c r="CN5" s="2">
        <f>CEILING((CM5*$D5),0.01)</f>
        <v>186.17000000000002</v>
      </c>
      <c r="CO5">
        <f>FLOOR(($EC5*POWER(($ED5-CN5),$EE5)),1)</f>
        <v>1737</v>
      </c>
      <c r="CP5"/>
      <c r="CQ5"/>
      <c r="CS5" s="8">
        <f>FLOOR((CW5/60),1)</f>
        <v>2</v>
      </c>
      <c r="CT5" s="3">
        <f>CW5-60*CS5</f>
        <v>28.069999999999993</v>
      </c>
      <c r="CU5" s="18">
        <f>CX5</f>
        <v>2111</v>
      </c>
      <c r="CV5" s="6">
        <f>Gradings!M62</f>
        <v>0.40139999999999998</v>
      </c>
      <c r="CW5" s="2">
        <f>CEILING((CV5*$D5),0.01)</f>
        <v>148.07</v>
      </c>
      <c r="CX5">
        <f>FLOOR(($EC5*POWER(($ED5-CW5),$EE5)),1)</f>
        <v>2111</v>
      </c>
      <c r="CY5"/>
      <c r="CZ5"/>
      <c r="DB5" s="8">
        <f>FLOOR((DF5/60),1)</f>
        <v>1</v>
      </c>
      <c r="DC5" s="3">
        <f>DF5-60*DB5</f>
        <v>55.83</v>
      </c>
      <c r="DD5" s="18">
        <f>DG5</f>
        <v>2454</v>
      </c>
      <c r="DE5" s="6">
        <f>Gradings!N62</f>
        <v>0.314</v>
      </c>
      <c r="DF5" s="2">
        <f>CEILING((DE5*$D5),0.01)</f>
        <v>115.83</v>
      </c>
      <c r="DG5">
        <f>FLOOR(($EC5*POWER(($ED5-DF5),$EE5)),1)</f>
        <v>2454</v>
      </c>
      <c r="DH5"/>
      <c r="DI5"/>
      <c r="DK5" s="8">
        <f>FLOOR((DO5/60),1)</f>
        <v>1</v>
      </c>
      <c r="DL5" s="3">
        <f>DO5-60*DK5</f>
        <v>13.739999999999995</v>
      </c>
      <c r="DM5" s="18">
        <f>DP5</f>
        <v>2938</v>
      </c>
      <c r="DN5" s="6">
        <f>Gradings!O62</f>
        <v>0.19989999999999999</v>
      </c>
      <c r="DO5" s="2">
        <f>CEILING((DN5*$D5),0.01)</f>
        <v>73.739999999999995</v>
      </c>
      <c r="DP5">
        <f>FLOOR(($EC5*POWER(($ED5-DO5),$EE5)),1)</f>
        <v>2938</v>
      </c>
      <c r="DQ5"/>
      <c r="DR5"/>
      <c r="DT5" s="8">
        <f>FLOOR((DX5/60),1)</f>
        <v>1</v>
      </c>
      <c r="DU5" s="3">
        <f>DX5-60*DT5</f>
        <v>2.6400000000000006</v>
      </c>
      <c r="DV5" s="18">
        <f>DY5</f>
        <v>3072</v>
      </c>
      <c r="DW5" s="6">
        <f>Gradings!P62</f>
        <v>0.16980000000000001</v>
      </c>
      <c r="DX5" s="2">
        <f>CEILING((DW5*$D5),0.01)</f>
        <v>62.64</v>
      </c>
      <c r="DY5">
        <f>FLOOR(($EC5*POWER(($ED5-DX5),$EE5)),1)</f>
        <v>3072</v>
      </c>
      <c r="DZ5"/>
      <c r="EA5"/>
      <c r="EB5"/>
      <c r="EC5">
        <v>2.8830000000000001E-2</v>
      </c>
      <c r="ED5">
        <v>535</v>
      </c>
      <c r="EE5">
        <v>1.88</v>
      </c>
      <c r="EF5">
        <f>FLOOR((EC5*POWER((ED5-D5),EE5)),1)</f>
        <v>430</v>
      </c>
      <c r="EI5" t="str">
        <f t="shared" si="0"/>
        <v>1500 m</v>
      </c>
    </row>
    <row r="6" spans="1:139">
      <c r="A6" s="1" t="str">
        <f>vocabulaire!B16</f>
        <v>long hurd</v>
      </c>
      <c r="B6" s="14"/>
      <c r="C6" s="37">
        <v>77.92</v>
      </c>
      <c r="D6" s="2">
        <f>C6</f>
        <v>77.92</v>
      </c>
      <c r="E6" s="18">
        <f>EF6</f>
        <v>339</v>
      </c>
      <c r="G6" s="8"/>
      <c r="H6" s="2">
        <f>K6</f>
        <v>74.92</v>
      </c>
      <c r="I6" s="18">
        <f>L6</f>
        <v>417</v>
      </c>
      <c r="J6" s="6">
        <f>Gradings!C63</f>
        <v>0.96140000000000003</v>
      </c>
      <c r="K6" s="2">
        <f>CEILING((J6*$D6),0.01)</f>
        <v>74.92</v>
      </c>
      <c r="L6">
        <f>FLOOR(($EC6*POWER(($ED6-K6),$EE6)),1)</f>
        <v>417</v>
      </c>
      <c r="M6"/>
      <c r="N6"/>
      <c r="P6" s="8"/>
      <c r="Q6" s="2">
        <f>T6</f>
        <v>71.2</v>
      </c>
      <c r="R6" s="18">
        <f>U6</f>
        <v>522</v>
      </c>
      <c r="S6" s="6">
        <f>Gradings!D63</f>
        <v>0.91369999999999996</v>
      </c>
      <c r="T6" s="2">
        <f>CEILING((S6*$D6),0.01)</f>
        <v>71.2</v>
      </c>
      <c r="U6">
        <f>FLOOR(($EC6*POWER(($ED6-T6),$EE6)),1)</f>
        <v>522</v>
      </c>
      <c r="V6"/>
      <c r="W6"/>
      <c r="Y6" s="8"/>
      <c r="Z6" s="2">
        <f>AC6</f>
        <v>67.45</v>
      </c>
      <c r="AA6" s="18">
        <f>AD6</f>
        <v>639</v>
      </c>
      <c r="AB6" s="6">
        <f>Gradings!E63</f>
        <v>0.86560000000000004</v>
      </c>
      <c r="AC6" s="2">
        <f>CEILING((AB6*$D6),0.01)</f>
        <v>67.45</v>
      </c>
      <c r="AD6">
        <f>FLOOR(($EC6*POWER(($ED6-AC6),$EE6)),1)</f>
        <v>639</v>
      </c>
      <c r="AE6"/>
      <c r="AF6"/>
      <c r="AI6" s="2">
        <f>AL6</f>
        <v>66.03</v>
      </c>
      <c r="AJ6" s="18">
        <f>AM6</f>
        <v>686</v>
      </c>
      <c r="AK6" s="6">
        <f>Gradings!F63</f>
        <v>0.84730000000000005</v>
      </c>
      <c r="AL6" s="2">
        <f>CEILING((AK6*$D6),0.01)</f>
        <v>66.03</v>
      </c>
      <c r="AM6">
        <f>FLOOR(($EC6*POWER(($ED6-AL6),$EE6)),1)</f>
        <v>686</v>
      </c>
      <c r="AQ6" s="8"/>
      <c r="AR6" s="2">
        <f>AU6</f>
        <v>62.28</v>
      </c>
      <c r="AS6" s="18">
        <f>AV6</f>
        <v>817</v>
      </c>
      <c r="AT6" s="6">
        <f>Gradings!G63</f>
        <v>0.79920000000000002</v>
      </c>
      <c r="AU6" s="2">
        <f>CEILING((AT6*$D6),0.01)</f>
        <v>62.28</v>
      </c>
      <c r="AV6">
        <f>FLOOR(($EC6*POWER(($ED6-AU6),$EE6)),1)</f>
        <v>817</v>
      </c>
      <c r="AW6"/>
      <c r="AX6"/>
      <c r="AZ6" s="8"/>
      <c r="BA6" s="2">
        <f>BD6</f>
        <v>58.410000000000004</v>
      </c>
      <c r="BB6" s="18">
        <f>BE6</f>
        <v>963</v>
      </c>
      <c r="BC6" s="6">
        <f>Gradings!H63</f>
        <v>0.74950000000000006</v>
      </c>
      <c r="BD6" s="2">
        <f>CEILING((BC6*$D6),0.01)</f>
        <v>58.410000000000004</v>
      </c>
      <c r="BE6">
        <f>FLOOR(($EC6*POWER(($ED6-BD6),$EE6)),1)</f>
        <v>963</v>
      </c>
      <c r="BF6"/>
      <c r="BG6"/>
      <c r="BI6" s="8"/>
      <c r="BJ6" s="2">
        <f>BM6</f>
        <v>54.36</v>
      </c>
      <c r="BK6" s="18">
        <f>BN6</f>
        <v>1127</v>
      </c>
      <c r="BL6" s="6">
        <f>Gradings!I63</f>
        <v>0.6976</v>
      </c>
      <c r="BM6" s="2">
        <f>CEILING((BL6*$D6),0.01)</f>
        <v>54.36</v>
      </c>
      <c r="BN6">
        <f>FLOOR(($EC6*POWER(($ED6-BM6),$EE6)),1)</f>
        <v>1127</v>
      </c>
      <c r="BO6"/>
      <c r="BP6"/>
      <c r="BR6" s="8"/>
      <c r="BS6" s="2">
        <f>BV6</f>
        <v>50.09</v>
      </c>
      <c r="BT6" s="18">
        <f>BW6</f>
        <v>1312</v>
      </c>
      <c r="BU6" s="6">
        <f>Gradings!J63</f>
        <v>0.64280000000000004</v>
      </c>
      <c r="BV6" s="2">
        <f>CEILING((BU6*$D6),0.01)</f>
        <v>50.09</v>
      </c>
      <c r="BW6">
        <f>FLOOR(($EC6*POWER(($ED6-BV6),$EE6)),1)</f>
        <v>1312</v>
      </c>
      <c r="BX6"/>
      <c r="BY6"/>
      <c r="CA6" s="8"/>
      <c r="CB6" s="2">
        <f>CE6</f>
        <v>45.52</v>
      </c>
      <c r="CC6" s="18">
        <f>CF6</f>
        <v>1525</v>
      </c>
      <c r="CD6" s="6">
        <f>Gradings!K63</f>
        <v>0.58409999999999995</v>
      </c>
      <c r="CE6" s="2">
        <f>CEILING((CD6*$D6),0.01)</f>
        <v>45.52</v>
      </c>
      <c r="CF6">
        <f>FLOOR(($EC6*POWER(($ED6-CE6),$EE6)),1)</f>
        <v>1525</v>
      </c>
      <c r="CG6"/>
      <c r="CH6"/>
      <c r="CJ6" s="8"/>
      <c r="CK6" s="2">
        <f>CN6</f>
        <v>40.56</v>
      </c>
      <c r="CL6" s="18">
        <f>CO6</f>
        <v>1771</v>
      </c>
      <c r="CM6" s="6">
        <f>Gradings!L63</f>
        <v>0.52049999999999996</v>
      </c>
      <c r="CN6" s="2">
        <f>CEILING((CM6*$D6),0.01)</f>
        <v>40.56</v>
      </c>
      <c r="CO6">
        <f>FLOOR(($EC6*POWER(($ED6-CN6),$EE6)),1)</f>
        <v>1771</v>
      </c>
      <c r="CP6"/>
      <c r="CQ6"/>
      <c r="CS6" s="8"/>
      <c r="CT6" s="2">
        <f>CW6</f>
        <v>0</v>
      </c>
      <c r="CU6" s="18">
        <f>CX6</f>
        <v>4383</v>
      </c>
      <c r="CV6" s="6">
        <f>Gradings!M63</f>
        <v>0</v>
      </c>
      <c r="CW6" s="2">
        <f>CEILING((CV6*$D6),0.01)</f>
        <v>0</v>
      </c>
      <c r="CX6">
        <f>FLOOR(($EC6*POWER(($ED6-CW6),$EE6)),1)</f>
        <v>4383</v>
      </c>
      <c r="CY6"/>
      <c r="CZ6"/>
      <c r="DB6" s="8"/>
      <c r="DC6" s="2">
        <f>DF6</f>
        <v>0</v>
      </c>
      <c r="DD6" s="18">
        <f>DG6</f>
        <v>4383</v>
      </c>
      <c r="DE6" s="6">
        <f>Gradings!N63</f>
        <v>0</v>
      </c>
      <c r="DF6" s="2">
        <f>CEILING((DE6*$D6),0.01)</f>
        <v>0</v>
      </c>
      <c r="DG6">
        <f>FLOOR(($EC6*POWER(($ED6-DF6),$EE6)),1)</f>
        <v>4383</v>
      </c>
      <c r="DH6"/>
      <c r="DI6"/>
      <c r="DK6" s="8"/>
      <c r="DL6" s="2">
        <f>DO6</f>
        <v>0</v>
      </c>
      <c r="DM6" s="18">
        <f>DP6</f>
        <v>4383</v>
      </c>
      <c r="DN6" s="6">
        <f>Gradings!O63</f>
        <v>0</v>
      </c>
      <c r="DO6" s="2">
        <f>CEILING((DN6*$D6),0.01)</f>
        <v>0</v>
      </c>
      <c r="DP6">
        <f>FLOOR(($EC6*POWER(($ED6-DO6),$EE6)),1)</f>
        <v>4383</v>
      </c>
      <c r="DQ6"/>
      <c r="DR6"/>
      <c r="DT6" s="8"/>
      <c r="DU6" s="2">
        <f>DX6</f>
        <v>0</v>
      </c>
      <c r="DV6" s="18">
        <f>DY6</f>
        <v>4383</v>
      </c>
      <c r="DW6" s="6">
        <f>Gradings!P63</f>
        <v>0</v>
      </c>
      <c r="DX6" s="2">
        <f>CEILING((DW6*$D6),0.01)</f>
        <v>0</v>
      </c>
      <c r="DY6">
        <f>FLOOR(($EC6*POWER(($ED6-DX6),$EE6)),1)</f>
        <v>4383</v>
      </c>
      <c r="DZ6"/>
      <c r="EA6"/>
      <c r="EB6"/>
      <c r="EC6">
        <v>0.99673999999999996</v>
      </c>
      <c r="ED6">
        <v>103</v>
      </c>
      <c r="EE6">
        <v>1.81</v>
      </c>
      <c r="EF6">
        <f>FLOOR((EC6*POWER((ED6-D6),EE6)),1)</f>
        <v>339</v>
      </c>
      <c r="EI6" t="str">
        <f t="shared" si="0"/>
        <v>long hurd</v>
      </c>
    </row>
    <row r="7" spans="1:139">
      <c r="A7" s="1" t="str">
        <f>vocabulaire!B22</f>
        <v>kogel</v>
      </c>
      <c r="B7" s="14"/>
      <c r="C7" s="37">
        <v>9.6999999999999993</v>
      </c>
      <c r="E7" s="18">
        <f>EH7</f>
        <v>510</v>
      </c>
      <c r="G7" s="8"/>
      <c r="H7" s="2">
        <f>FLOOR((J7*$C7),0.01)</f>
        <v>10.050000000000001</v>
      </c>
      <c r="I7" s="18">
        <f>N7</f>
        <v>533</v>
      </c>
      <c r="J7" s="6">
        <f>Gradings!C64</f>
        <v>1.0367999999999999</v>
      </c>
      <c r="K7" s="2"/>
      <c r="L7"/>
      <c r="M7"/>
      <c r="N7">
        <f>FLOOR(($EC7*POWER((H7-$ED7),$EE7)),1)</f>
        <v>533</v>
      </c>
      <c r="P7" s="8"/>
      <c r="Q7" s="2">
        <f>FLOOR((S7*$C7),0.01)</f>
        <v>10.76</v>
      </c>
      <c r="R7" s="18">
        <f>W7</f>
        <v>579</v>
      </c>
      <c r="S7" s="6">
        <f>Gradings!D64</f>
        <v>1.1100000000000001</v>
      </c>
      <c r="T7" s="2"/>
      <c r="U7"/>
      <c r="V7"/>
      <c r="W7">
        <f>FLOOR(($EC7*POWER((Q7-$ED7),$EE7)),1)</f>
        <v>579</v>
      </c>
      <c r="Y7" s="8"/>
      <c r="Z7" s="2">
        <f>FLOOR((AB7*$C7),0.01)</f>
        <v>11.58</v>
      </c>
      <c r="AA7" s="18">
        <f>AF7</f>
        <v>633</v>
      </c>
      <c r="AB7" s="6">
        <f>Gradings!E64</f>
        <v>1.1942999999999999</v>
      </c>
      <c r="AC7" s="2"/>
      <c r="AD7"/>
      <c r="AE7"/>
      <c r="AF7">
        <f>FLOOR(($EC7*POWER((Z7-$ED7),$EE7)),1)</f>
        <v>633</v>
      </c>
      <c r="AI7" s="2">
        <f>FLOOR((AK7*$C7),0.01)</f>
        <v>12.22</v>
      </c>
      <c r="AJ7" s="18">
        <f>AO7</f>
        <v>676</v>
      </c>
      <c r="AK7" s="6">
        <f>Gradings!F64</f>
        <v>1.2606999999999999</v>
      </c>
      <c r="AO7">
        <f>FLOOR(($EC7*POWER((AI7-$ED7),$EE7)),1)</f>
        <v>676</v>
      </c>
      <c r="AQ7" s="8"/>
      <c r="AR7" s="2">
        <f>FLOOR((AT7*$C7),0.01)</f>
        <v>13.290000000000001</v>
      </c>
      <c r="AS7" s="18">
        <f>AX7</f>
        <v>747</v>
      </c>
      <c r="AT7" s="6">
        <f>Gradings!G64</f>
        <v>1.3706</v>
      </c>
      <c r="AV7"/>
      <c r="AW7"/>
      <c r="AX7">
        <f>FLOOR(($EC7*POWER((AR7-$ED7),$EE7)),1)</f>
        <v>747</v>
      </c>
      <c r="AZ7" s="8"/>
      <c r="BA7" s="2">
        <f>FLOOR((BC7*$C7),0.01)</f>
        <v>14.56</v>
      </c>
      <c r="BB7" s="18">
        <f>BG7</f>
        <v>831</v>
      </c>
      <c r="BC7" s="6">
        <f>Gradings!H64</f>
        <v>1.5015000000000001</v>
      </c>
      <c r="BE7"/>
      <c r="BF7"/>
      <c r="BG7">
        <f>FLOOR(($EC7*POWER((BA7-$ED7),$EE7)),1)</f>
        <v>831</v>
      </c>
      <c r="BI7" s="8"/>
      <c r="BJ7" s="2">
        <f>FLOOR((BL7*$C7),0.01)</f>
        <v>16.100000000000001</v>
      </c>
      <c r="BK7" s="18">
        <f>BP7</f>
        <v>935</v>
      </c>
      <c r="BL7" s="6">
        <f>Gradings!I64</f>
        <v>1.66</v>
      </c>
      <c r="BN7"/>
      <c r="BO7"/>
      <c r="BP7">
        <f>FLOOR(($EC7*POWER((BJ7-$ED7),$EE7)),1)</f>
        <v>935</v>
      </c>
      <c r="BR7" s="8"/>
      <c r="BS7" s="2">
        <f>FLOOR((BU7*$C7),0.01)</f>
        <v>18</v>
      </c>
      <c r="BT7" s="18">
        <f>BY7</f>
        <v>1063</v>
      </c>
      <c r="BU7" s="6">
        <f>Gradings!J64</f>
        <v>1.8559000000000001</v>
      </c>
      <c r="BW7"/>
      <c r="BX7"/>
      <c r="BY7">
        <f>FLOOR(($EC7*POWER((BS7-$ED7),$EE7)),1)</f>
        <v>1063</v>
      </c>
      <c r="CA7" s="8"/>
      <c r="CB7" s="2">
        <f>FLOOR((CD7*$C7),0.01)</f>
        <v>17.77</v>
      </c>
      <c r="CC7" s="18">
        <f>CH7</f>
        <v>1047</v>
      </c>
      <c r="CD7" s="6">
        <f>Gradings!K64</f>
        <v>1.8324</v>
      </c>
      <c r="CF7"/>
      <c r="CG7"/>
      <c r="CH7">
        <f>FLOOR(($EC7*POWER((CB7-$ED7),$EE7)),1)</f>
        <v>1047</v>
      </c>
      <c r="CJ7" s="8"/>
      <c r="CK7" s="2">
        <f>FLOOR((CM7*$C7),0.01)</f>
        <v>20.11</v>
      </c>
      <c r="CL7" s="18">
        <f>CQ7</f>
        <v>1206</v>
      </c>
      <c r="CM7" s="6">
        <f>Gradings!L64</f>
        <v>2.0741999999999998</v>
      </c>
      <c r="CO7"/>
      <c r="CP7"/>
      <c r="CQ7">
        <f>FLOOR(($EC7*POWER((CK7-$ED7),$EE7)),1)</f>
        <v>1206</v>
      </c>
      <c r="CS7" s="8"/>
      <c r="CT7" s="2">
        <f>FLOOR((CV7*$C7),0.01)</f>
        <v>23.17</v>
      </c>
      <c r="CU7" s="18">
        <f>CZ7</f>
        <v>1415</v>
      </c>
      <c r="CV7" s="6">
        <f>Gradings!M64</f>
        <v>2.3894000000000002</v>
      </c>
      <c r="CX7"/>
      <c r="CY7"/>
      <c r="CZ7">
        <f>FLOOR(($EC7*POWER((CT7-$ED7),$EE7)),1)</f>
        <v>1415</v>
      </c>
      <c r="DB7" s="8"/>
      <c r="DC7" s="2">
        <f>FLOOR((DE7*$C7),0.01)</f>
        <v>27.330000000000002</v>
      </c>
      <c r="DD7" s="18">
        <f>DI7</f>
        <v>1702</v>
      </c>
      <c r="DE7" s="6">
        <f>Gradings!N64</f>
        <v>2.8176000000000001</v>
      </c>
      <c r="DG7"/>
      <c r="DH7"/>
      <c r="DI7">
        <f>FLOOR(($EC7*POWER((DC7-$ED7),$EE7)),1)</f>
        <v>1702</v>
      </c>
      <c r="DK7" s="8"/>
      <c r="DL7" s="2">
        <f>FLOOR((DN7*$C7),0.01)</f>
        <v>33.29</v>
      </c>
      <c r="DM7" s="18">
        <f>DR7</f>
        <v>2117</v>
      </c>
      <c r="DN7" s="6">
        <f>Gradings!O64</f>
        <v>3.4327999999999999</v>
      </c>
      <c r="DP7"/>
      <c r="DQ7"/>
      <c r="DR7">
        <f>FLOOR(($EC7*POWER((DL7-$ED7),$EE7)),1)</f>
        <v>2117</v>
      </c>
      <c r="DT7" s="8"/>
      <c r="DU7" s="2">
        <f>FLOOR((DW7*$C7),0.01)</f>
        <v>42.59</v>
      </c>
      <c r="DV7" s="18">
        <f>EA7</f>
        <v>2771</v>
      </c>
      <c r="DW7" s="6">
        <f>Gradings!P64</f>
        <v>4.3917000000000002</v>
      </c>
      <c r="DY7"/>
      <c r="DZ7"/>
      <c r="EA7">
        <f>FLOOR(($EC7*POWER((DU7-$ED7),$EE7)),1)</f>
        <v>2771</v>
      </c>
      <c r="EB7"/>
      <c r="EC7">
        <v>56.021099999999997</v>
      </c>
      <c r="ED7">
        <v>1.5</v>
      </c>
      <c r="EE7">
        <v>1.05</v>
      </c>
      <c r="EH7">
        <f>FLOOR((EC7*POWER((C7-ED7),EE7)),1)</f>
        <v>510</v>
      </c>
      <c r="EI7" t="str">
        <f t="shared" si="0"/>
        <v>kogel</v>
      </c>
    </row>
    <row r="8" spans="1:139" ht="12.75" thickBot="1">
      <c r="A8" s="1" t="str">
        <f>vocabulaire!B5</f>
        <v>200 m</v>
      </c>
      <c r="B8" s="16"/>
      <c r="C8" s="39">
        <v>31.18</v>
      </c>
      <c r="D8" s="2">
        <f>C8</f>
        <v>31.18</v>
      </c>
      <c r="E8" s="18">
        <f>EF8</f>
        <v>403</v>
      </c>
      <c r="G8" s="8"/>
      <c r="H8" s="2">
        <f>K8</f>
        <v>30.26</v>
      </c>
      <c r="I8" s="18">
        <f>L8</f>
        <v>464</v>
      </c>
      <c r="J8" s="6">
        <f>Gradings!C65</f>
        <v>0.97019999999999995</v>
      </c>
      <c r="K8" s="2">
        <f>CEILING((J8*$D8),0.01)</f>
        <v>30.26</v>
      </c>
      <c r="L8">
        <f>FLOOR(($EC8*POWER(($ED8-K8),$EE8)),1)</f>
        <v>464</v>
      </c>
      <c r="M8"/>
      <c r="N8"/>
      <c r="P8" s="8"/>
      <c r="Q8" s="2">
        <f>T8</f>
        <v>29.13</v>
      </c>
      <c r="R8" s="18">
        <f>U8</f>
        <v>545</v>
      </c>
      <c r="S8" s="6">
        <f>Gradings!D65</f>
        <v>0.93420000000000003</v>
      </c>
      <c r="T8" s="2">
        <f>CEILING((S8*$D8),0.01)</f>
        <v>29.13</v>
      </c>
      <c r="U8">
        <f>FLOOR(($EC8*POWER(($ED8-T8),$EE8)),1)</f>
        <v>545</v>
      </c>
      <c r="V8"/>
      <c r="W8"/>
      <c r="Y8" s="8"/>
      <c r="Z8" s="2">
        <f>AC8</f>
        <v>28.01</v>
      </c>
      <c r="AA8" s="18">
        <f>AD8</f>
        <v>630</v>
      </c>
      <c r="AB8" s="6">
        <f>Gradings!E65</f>
        <v>0.8982</v>
      </c>
      <c r="AC8" s="2">
        <f>CEILING((AB8*$D8),0.01)</f>
        <v>28.01</v>
      </c>
      <c r="AD8">
        <f>FLOOR(($EC8*POWER(($ED8-AC8),$EE8)),1)</f>
        <v>630</v>
      </c>
      <c r="AE8"/>
      <c r="AF8"/>
      <c r="AI8" s="2">
        <f>AL8</f>
        <v>26.89</v>
      </c>
      <c r="AJ8" s="18">
        <f>AM8</f>
        <v>721</v>
      </c>
      <c r="AK8" s="6">
        <f>Gradings!F65</f>
        <v>0.86219999999999997</v>
      </c>
      <c r="AL8" s="2">
        <f>CEILING((AK8*$D8),0.01)</f>
        <v>26.89</v>
      </c>
      <c r="AM8">
        <f>FLOOR(($EC8*POWER(($ED8-AL8),$EE8)),1)</f>
        <v>721</v>
      </c>
      <c r="AQ8" s="8"/>
      <c r="AR8" s="2">
        <f>AU8</f>
        <v>25.77</v>
      </c>
      <c r="AS8" s="18">
        <f>AV8</f>
        <v>817</v>
      </c>
      <c r="AT8" s="6">
        <f>Gradings!G65</f>
        <v>0.82620000000000005</v>
      </c>
      <c r="AU8" s="2">
        <f>CEILING((AT8*$D8),0.01)</f>
        <v>25.77</v>
      </c>
      <c r="AV8">
        <f>FLOOR(($EC8*POWER(($ED8-AU8),$EE8)),1)</f>
        <v>817</v>
      </c>
      <c r="AW8"/>
      <c r="AX8"/>
      <c r="AZ8" s="8"/>
      <c r="BA8" s="2">
        <f>BD8</f>
        <v>24.64</v>
      </c>
      <c r="BB8" s="18">
        <f>BE8</f>
        <v>920</v>
      </c>
      <c r="BC8" s="6">
        <f>Gradings!H65</f>
        <v>0.79020000000000001</v>
      </c>
      <c r="BD8" s="2">
        <f>CEILING((BC8*$D8),0.01)</f>
        <v>24.64</v>
      </c>
      <c r="BE8">
        <f>FLOOR(($EC8*POWER(($ED8-BD8),$EE8)),1)</f>
        <v>920</v>
      </c>
      <c r="BF8"/>
      <c r="BG8"/>
      <c r="BI8" s="8"/>
      <c r="BJ8" s="2">
        <f>BM8</f>
        <v>23.52</v>
      </c>
      <c r="BK8" s="18">
        <f>BN8</f>
        <v>1027</v>
      </c>
      <c r="BL8" s="6">
        <f>Gradings!I65</f>
        <v>0.75419999999999998</v>
      </c>
      <c r="BM8" s="2">
        <f>CEILING((BL8*$D8),0.01)</f>
        <v>23.52</v>
      </c>
      <c r="BN8">
        <f>FLOOR(($EC8*POWER(($ED8-BM8),$EE8)),1)</f>
        <v>1027</v>
      </c>
      <c r="BO8"/>
      <c r="BP8"/>
      <c r="BR8" s="8"/>
      <c r="BS8" s="2">
        <f>BV8</f>
        <v>22.04</v>
      </c>
      <c r="BT8" s="18">
        <f>BW8</f>
        <v>1177</v>
      </c>
      <c r="BU8" s="6">
        <f>Gradings!J65</f>
        <v>0.70679999999999998</v>
      </c>
      <c r="BV8" s="2">
        <f>CEILING((BU8*$D8),0.01)</f>
        <v>22.04</v>
      </c>
      <c r="BW8">
        <f>FLOOR(($EC8*POWER(($ED8-BV8),$EE8)),1)</f>
        <v>1177</v>
      </c>
      <c r="BX8"/>
      <c r="BY8"/>
      <c r="CA8" s="8"/>
      <c r="CB8" s="2">
        <f>CE8</f>
        <v>20.41</v>
      </c>
      <c r="CC8" s="18">
        <f>CF8</f>
        <v>1352</v>
      </c>
      <c r="CD8" s="6">
        <f>Gradings!K65</f>
        <v>0.65449999999999997</v>
      </c>
      <c r="CE8" s="2">
        <f>CEILING((CD8*$D8),0.01)</f>
        <v>20.41</v>
      </c>
      <c r="CF8">
        <f>FLOOR(($EC8*POWER(($ED8-CE8),$EE8)),1)</f>
        <v>1352</v>
      </c>
      <c r="CG8"/>
      <c r="CH8"/>
      <c r="CJ8" s="8"/>
      <c r="CK8" s="2">
        <f>CN8</f>
        <v>18.27</v>
      </c>
      <c r="CL8" s="18">
        <f>CO8</f>
        <v>1599</v>
      </c>
      <c r="CM8" s="6">
        <f>Gradings!L65</f>
        <v>0.5857</v>
      </c>
      <c r="CN8" s="2">
        <f>CEILING((CM8*$D8),0.01)</f>
        <v>18.27</v>
      </c>
      <c r="CO8">
        <f>FLOOR(($EC8*POWER(($ED8-CN8),$EE8)),1)</f>
        <v>1599</v>
      </c>
      <c r="CP8"/>
      <c r="CQ8"/>
      <c r="CS8" s="8"/>
      <c r="CT8" s="2">
        <f>CW8</f>
        <v>15.38</v>
      </c>
      <c r="CU8" s="18">
        <f>CX8</f>
        <v>1960</v>
      </c>
      <c r="CV8" s="6">
        <f>Gradings!M65</f>
        <v>0.49320000000000003</v>
      </c>
      <c r="CW8" s="2">
        <f>CEILING((CV8*$D8),0.01)</f>
        <v>15.38</v>
      </c>
      <c r="CX8">
        <f>FLOOR(($EC8*POWER(($ED8-CW8),$EE8)),1)</f>
        <v>1960</v>
      </c>
      <c r="CY8"/>
      <c r="CZ8"/>
      <c r="DB8" s="8"/>
      <c r="DC8" s="2">
        <f>DF8</f>
        <v>11.23</v>
      </c>
      <c r="DD8" s="18">
        <f>DG8</f>
        <v>2537</v>
      </c>
      <c r="DE8" s="6">
        <f>Gradings!N65</f>
        <v>0.36</v>
      </c>
      <c r="DF8" s="2">
        <f>CEILING((DE8*$D8),0.01)</f>
        <v>11.23</v>
      </c>
      <c r="DG8">
        <f>FLOOR(($EC8*POWER(($ED8-DF8),$EE8)),1)</f>
        <v>2537</v>
      </c>
      <c r="DH8"/>
      <c r="DI8"/>
      <c r="DK8" s="8"/>
      <c r="DL8" s="2">
        <f>DO8</f>
        <v>9.17</v>
      </c>
      <c r="DM8" s="18">
        <f>DP8</f>
        <v>2847</v>
      </c>
      <c r="DN8" s="6">
        <f>Gradings!O65</f>
        <v>0.29380000000000001</v>
      </c>
      <c r="DO8" s="2">
        <f>CEILING((DN8*$D8),0.01)</f>
        <v>9.17</v>
      </c>
      <c r="DP8">
        <f>FLOOR(($EC8*POWER(($ED8-DO8),$EE8)),1)</f>
        <v>2847</v>
      </c>
      <c r="DQ8"/>
      <c r="DR8"/>
      <c r="DT8" s="8"/>
      <c r="DU8" s="2">
        <f>DX8</f>
        <v>5.98</v>
      </c>
      <c r="DV8" s="18">
        <f>DY8</f>
        <v>3360</v>
      </c>
      <c r="DW8" s="6">
        <f>Gradings!P65</f>
        <v>0.19170000000000001</v>
      </c>
      <c r="DX8" s="2">
        <f>CEILING((DW8*$D8),0.01)</f>
        <v>5.98</v>
      </c>
      <c r="DY8">
        <f>FLOOR(($EC8*POWER(($ED8-DX8),$EE8)),1)</f>
        <v>3360</v>
      </c>
      <c r="DZ8"/>
      <c r="EA8"/>
      <c r="EB8"/>
      <c r="EC8">
        <v>4.9908700000000001</v>
      </c>
      <c r="ED8">
        <v>42.5</v>
      </c>
      <c r="EE8">
        <v>1.81</v>
      </c>
      <c r="EF8">
        <f>FLOOR((EC8*POWER((ED8-D8),EE8)),1)</f>
        <v>403</v>
      </c>
      <c r="EI8" t="str">
        <f t="shared" si="0"/>
        <v>200 m</v>
      </c>
    </row>
    <row r="9" spans="1:139" s="11" customFormat="1">
      <c r="A9" s="19" t="str">
        <f>vocabulaire!B30</f>
        <v>dag 1</v>
      </c>
      <c r="B9" s="32"/>
      <c r="C9" s="40"/>
      <c r="D9" s="21"/>
      <c r="E9" s="22">
        <f>SUM(E3:E8)</f>
        <v>2653</v>
      </c>
      <c r="F9" s="23"/>
      <c r="G9" s="22"/>
      <c r="H9" s="22"/>
      <c r="I9" s="22">
        <f>SUM(I3:I8)</f>
        <v>3010</v>
      </c>
      <c r="J9" s="6">
        <f>Gradings!C66</f>
        <v>0</v>
      </c>
      <c r="K9" s="22"/>
      <c r="L9" s="20"/>
      <c r="M9" s="20"/>
      <c r="N9" s="20"/>
      <c r="O9" s="23"/>
      <c r="P9" s="22"/>
      <c r="Q9" s="22"/>
      <c r="R9" s="22">
        <f>SUM(R3:R8)</f>
        <v>3581</v>
      </c>
      <c r="S9" s="6">
        <f>Gradings!D66</f>
        <v>0</v>
      </c>
      <c r="T9" s="22"/>
      <c r="U9" s="20"/>
      <c r="V9" s="20"/>
      <c r="W9" s="20"/>
      <c r="X9" s="23"/>
      <c r="Y9" s="22"/>
      <c r="Z9" s="22"/>
      <c r="AA9" s="22">
        <f>SUM(AA3:AA8)</f>
        <v>4132</v>
      </c>
      <c r="AB9" s="6">
        <f>Gradings!E66</f>
        <v>0</v>
      </c>
      <c r="AC9" s="22"/>
      <c r="AD9" s="20"/>
      <c r="AE9" s="20"/>
      <c r="AF9" s="20"/>
      <c r="AG9" s="23"/>
      <c r="AH9" s="22"/>
      <c r="AI9" s="22"/>
      <c r="AJ9" s="22">
        <f>SUM(AJ3:AJ8)</f>
        <v>4602</v>
      </c>
      <c r="AK9" s="6">
        <f>Gradings!F66</f>
        <v>0</v>
      </c>
      <c r="AL9" s="22"/>
      <c r="AM9" s="20"/>
      <c r="AN9" s="20"/>
      <c r="AO9" s="20"/>
      <c r="AP9" s="21"/>
      <c r="AQ9" s="22"/>
      <c r="AR9" s="22"/>
      <c r="AS9" s="22">
        <f>SUM(AS3:AS8)</f>
        <v>5256</v>
      </c>
      <c r="AT9" s="6">
        <f>Gradings!G66</f>
        <v>0</v>
      </c>
      <c r="AU9" s="22"/>
      <c r="AV9" s="20"/>
      <c r="AW9" s="20"/>
      <c r="AX9" s="20"/>
      <c r="AY9" s="21"/>
      <c r="AZ9" s="22"/>
      <c r="BA9" s="22"/>
      <c r="BB9" s="22">
        <f>SUM(BB3:BB8)</f>
        <v>5978</v>
      </c>
      <c r="BC9" s="6">
        <f>Gradings!H66</f>
        <v>0</v>
      </c>
      <c r="BD9" s="22"/>
      <c r="BE9" s="20"/>
      <c r="BF9" s="20"/>
      <c r="BG9" s="20"/>
      <c r="BH9" s="21"/>
      <c r="BI9" s="22"/>
      <c r="BJ9" s="22"/>
      <c r="BK9" s="22">
        <f>SUM(BK3:BK8)</f>
        <v>6826</v>
      </c>
      <c r="BL9" s="6">
        <f>Gradings!I66</f>
        <v>0</v>
      </c>
      <c r="BM9" s="22"/>
      <c r="BN9" s="20"/>
      <c r="BO9" s="20"/>
      <c r="BP9" s="20"/>
      <c r="BQ9" s="21"/>
      <c r="BR9" s="22"/>
      <c r="BS9" s="22"/>
      <c r="BT9" s="22">
        <f>SUM(BT3:BT8)</f>
        <v>7849</v>
      </c>
      <c r="BU9" s="6">
        <f>Gradings!J66</f>
        <v>0</v>
      </c>
      <c r="BV9" s="22"/>
      <c r="BW9" s="20"/>
      <c r="BX9" s="20"/>
      <c r="BY9" s="20"/>
      <c r="BZ9" s="21"/>
      <c r="CA9" s="22"/>
      <c r="CB9" s="22"/>
      <c r="CC9" s="22">
        <f>SUM(CC3:CC8)</f>
        <v>8904</v>
      </c>
      <c r="CD9" s="6">
        <f>Gradings!K66</f>
        <v>0</v>
      </c>
      <c r="CE9" s="22"/>
      <c r="CF9" s="20"/>
      <c r="CG9" s="20"/>
      <c r="CH9" s="20"/>
      <c r="CI9" s="21"/>
      <c r="CJ9" s="22"/>
      <c r="CK9" s="22"/>
      <c r="CL9" s="22">
        <f>SUM(CL3:CL8)</f>
        <v>10423</v>
      </c>
      <c r="CM9" s="6">
        <f>Gradings!L66</f>
        <v>0</v>
      </c>
      <c r="CN9" s="22"/>
      <c r="CR9" s="21"/>
      <c r="CS9" s="22"/>
      <c r="CT9" s="22"/>
      <c r="CU9" s="22">
        <f>SUM(CU3:CU8)</f>
        <v>16512</v>
      </c>
      <c r="CV9" s="6">
        <f>Gradings!M66</f>
        <v>0</v>
      </c>
      <c r="CW9" s="22"/>
      <c r="DA9" s="21"/>
      <c r="DB9" s="22"/>
      <c r="DC9" s="22"/>
      <c r="DD9" s="22">
        <f>SUM(DD3:DD8)</f>
        <v>18381</v>
      </c>
      <c r="DE9" s="6">
        <f>Gradings!N66</f>
        <v>0</v>
      </c>
      <c r="DF9" s="22"/>
      <c r="DJ9" s="21"/>
      <c r="DK9" s="22"/>
      <c r="DL9" s="22"/>
      <c r="DM9" s="22">
        <f>SUM(DM3:DM8)</f>
        <v>20525</v>
      </c>
      <c r="DN9" s="6">
        <f>Gradings!O66</f>
        <v>0</v>
      </c>
      <c r="DO9" s="22"/>
      <c r="DS9" s="21"/>
      <c r="DT9" s="22"/>
      <c r="DU9" s="22"/>
      <c r="DV9" s="22">
        <f>SUM(DV3:DV8)</f>
        <v>23310</v>
      </c>
      <c r="DW9" s="6">
        <f>Gradings!P66</f>
        <v>0</v>
      </c>
      <c r="DX9" s="22"/>
      <c r="EI9"/>
    </row>
    <row r="10" spans="1:139" ht="12.75" thickBot="1">
      <c r="B10" s="31"/>
      <c r="C10" s="41"/>
      <c r="G10" s="8"/>
      <c r="H10" s="2"/>
      <c r="I10" s="8"/>
      <c r="J10" s="6">
        <f>Gradings!C67</f>
        <v>0</v>
      </c>
      <c r="K10" s="2"/>
      <c r="L10"/>
      <c r="M10"/>
      <c r="N10"/>
      <c r="P10" s="8"/>
      <c r="Q10" s="2"/>
      <c r="R10" s="8"/>
      <c r="S10" s="6">
        <f>Gradings!D67</f>
        <v>0</v>
      </c>
      <c r="T10" s="2"/>
      <c r="U10"/>
      <c r="V10"/>
      <c r="W10"/>
      <c r="Y10" s="8"/>
      <c r="Z10" s="2"/>
      <c r="AA10" s="8"/>
      <c r="AB10" s="6">
        <f>Gradings!E67</f>
        <v>0</v>
      </c>
      <c r="AC10" s="2"/>
      <c r="AD10"/>
      <c r="AE10"/>
      <c r="AF10"/>
      <c r="AK10" s="6">
        <f>Gradings!F67</f>
        <v>0</v>
      </c>
      <c r="AQ10" s="8"/>
      <c r="AS10" s="8"/>
      <c r="AT10" s="6">
        <f>Gradings!G67</f>
        <v>0</v>
      </c>
      <c r="AV10"/>
      <c r="AW10"/>
      <c r="AX10"/>
      <c r="AZ10" s="8"/>
      <c r="BB10" s="8"/>
      <c r="BC10" s="6">
        <f>Gradings!H67</f>
        <v>0</v>
      </c>
      <c r="BE10"/>
      <c r="BF10"/>
      <c r="BG10"/>
      <c r="BI10" s="8"/>
      <c r="BK10" s="8"/>
      <c r="BL10" s="6">
        <f>Gradings!I67</f>
        <v>0</v>
      </c>
      <c r="BN10"/>
      <c r="BO10"/>
      <c r="BP10"/>
      <c r="BR10" s="8"/>
      <c r="BT10" s="8"/>
      <c r="BU10" s="6">
        <f>Gradings!J67</f>
        <v>0</v>
      </c>
      <c r="BW10"/>
      <c r="BX10"/>
      <c r="BY10"/>
      <c r="CA10" s="8"/>
      <c r="CC10" s="8"/>
      <c r="CD10" s="6">
        <f>Gradings!K67</f>
        <v>0</v>
      </c>
      <c r="CF10"/>
      <c r="CG10"/>
      <c r="CH10"/>
      <c r="CJ10" s="8"/>
      <c r="CL10" s="8"/>
      <c r="CM10" s="6">
        <f>Gradings!L67</f>
        <v>0</v>
      </c>
      <c r="CO10"/>
      <c r="CP10"/>
      <c r="CQ10"/>
      <c r="CS10" s="8"/>
      <c r="CU10" s="8"/>
      <c r="CV10" s="6">
        <f>Gradings!M67</f>
        <v>0</v>
      </c>
      <c r="CX10"/>
      <c r="CY10"/>
      <c r="CZ10"/>
      <c r="DB10" s="8"/>
      <c r="DD10" s="8"/>
      <c r="DE10" s="6">
        <f>Gradings!N67</f>
        <v>0</v>
      </c>
      <c r="DG10"/>
      <c r="DH10"/>
      <c r="DI10"/>
      <c r="DK10" s="8"/>
      <c r="DM10" s="8"/>
      <c r="DN10" s="6">
        <f>Gradings!O67</f>
        <v>0</v>
      </c>
      <c r="DP10"/>
      <c r="DQ10"/>
      <c r="DR10"/>
      <c r="DT10" s="8"/>
      <c r="DV10" s="8"/>
      <c r="DW10" s="6">
        <f>Gradings!P67</f>
        <v>0</v>
      </c>
      <c r="DY10"/>
      <c r="DZ10"/>
      <c r="EA10"/>
      <c r="EB10"/>
    </row>
    <row r="11" spans="1:139">
      <c r="A11" s="1" t="str">
        <f>vocabulaire!B4</f>
        <v>100 m</v>
      </c>
      <c r="B11" s="12"/>
      <c r="C11" s="36">
        <v>15.08</v>
      </c>
      <c r="D11" s="2">
        <f>C11</f>
        <v>15.08</v>
      </c>
      <c r="E11" s="18">
        <f>EF11</f>
        <v>446</v>
      </c>
      <c r="G11" s="8"/>
      <c r="H11" s="2">
        <f>K11</f>
        <v>14.93</v>
      </c>
      <c r="I11" s="18">
        <f>L11</f>
        <v>467</v>
      </c>
      <c r="J11" s="6">
        <f>Gradings!C68</f>
        <v>0.99</v>
      </c>
      <c r="K11" s="2">
        <f>CEILING((J11*$D11),0.01)</f>
        <v>14.93</v>
      </c>
      <c r="L11">
        <f>FLOOR(($EC11*POWER(($ED11-K11),$EE11)),1)</f>
        <v>467</v>
      </c>
      <c r="M11"/>
      <c r="N11"/>
      <c r="P11" s="8"/>
      <c r="Q11" s="2">
        <f>T11</f>
        <v>14.4</v>
      </c>
      <c r="R11" s="18">
        <f>U11</f>
        <v>543</v>
      </c>
      <c r="S11" s="6">
        <f>Gradings!D68</f>
        <v>0.95479999999999998</v>
      </c>
      <c r="T11" s="2">
        <f>CEILING((S11*$D11),0.01)</f>
        <v>14.4</v>
      </c>
      <c r="U11">
        <f>FLOOR(($EC11*POWER(($ED11-T11),$EE11)),1)</f>
        <v>543</v>
      </c>
      <c r="V11"/>
      <c r="W11"/>
      <c r="Y11" s="8"/>
      <c r="Z11" s="2">
        <f>AC11</f>
        <v>13.870000000000001</v>
      </c>
      <c r="AA11" s="18">
        <f>AD11</f>
        <v>625</v>
      </c>
      <c r="AB11" s="6">
        <f>Gradings!E68</f>
        <v>0.91959999999999997</v>
      </c>
      <c r="AC11" s="2">
        <f>CEILING((AB11*$D11),0.01)</f>
        <v>13.870000000000001</v>
      </c>
      <c r="AD11">
        <f>FLOOR(($EC11*POWER(($ED11-AC11),$EE11)),1)</f>
        <v>625</v>
      </c>
      <c r="AE11"/>
      <c r="AF11"/>
      <c r="AI11" s="2">
        <f>AL11</f>
        <v>13.34</v>
      </c>
      <c r="AJ11" s="18">
        <f>AM11</f>
        <v>711</v>
      </c>
      <c r="AK11" s="6">
        <f>Gradings!F68</f>
        <v>0.88439999999999996</v>
      </c>
      <c r="AL11" s="2">
        <f>CEILING((AK11*$D11),0.01)</f>
        <v>13.34</v>
      </c>
      <c r="AM11">
        <f>FLOOR(($EC11*POWER(($ED11-AL11),$EE11)),1)</f>
        <v>711</v>
      </c>
      <c r="AQ11" s="8"/>
      <c r="AR11" s="2">
        <f>AU11</f>
        <v>12.81</v>
      </c>
      <c r="AS11" s="18">
        <f>AV11</f>
        <v>803</v>
      </c>
      <c r="AT11" s="6">
        <f>Gradings!G68</f>
        <v>0.84919999999999995</v>
      </c>
      <c r="AU11" s="2">
        <f>CEILING((AT11*$D11),0.01)</f>
        <v>12.81</v>
      </c>
      <c r="AV11">
        <f>FLOOR(($EC11*POWER(($ED11-AU11),$EE11)),1)</f>
        <v>803</v>
      </c>
      <c r="AW11"/>
      <c r="AX11"/>
      <c r="AZ11" s="8"/>
      <c r="BA11" s="2">
        <f>BD11</f>
        <v>12.280000000000001</v>
      </c>
      <c r="BB11" s="18">
        <f>BE11</f>
        <v>899</v>
      </c>
      <c r="BC11" s="6">
        <f>Gradings!H68</f>
        <v>0.81399999999999995</v>
      </c>
      <c r="BD11" s="2">
        <f>CEILING((BC11*$D11),0.01)</f>
        <v>12.280000000000001</v>
      </c>
      <c r="BE11">
        <f>FLOOR(($EC11*POWER(($ED11-BD11),$EE11)),1)</f>
        <v>899</v>
      </c>
      <c r="BF11"/>
      <c r="BG11"/>
      <c r="BI11" s="8"/>
      <c r="BJ11" s="2">
        <f>BM11</f>
        <v>11.75</v>
      </c>
      <c r="BK11" s="18">
        <f>BN11</f>
        <v>1001</v>
      </c>
      <c r="BL11" s="6">
        <f>Gradings!I68</f>
        <v>0.77880000000000005</v>
      </c>
      <c r="BM11" s="2">
        <f>CEILING((BL11*$D11),0.01)</f>
        <v>11.75</v>
      </c>
      <c r="BN11">
        <f>FLOOR(($EC11*POWER(($ED11-BM11),$EE11)),1)</f>
        <v>1001</v>
      </c>
      <c r="BO11"/>
      <c r="BP11"/>
      <c r="BR11" s="8"/>
      <c r="BS11" s="2">
        <f>BV11</f>
        <v>11.16</v>
      </c>
      <c r="BT11" s="18">
        <f>BW11</f>
        <v>1119</v>
      </c>
      <c r="BU11" s="6">
        <f>Gradings!J68</f>
        <v>0.73960000000000004</v>
      </c>
      <c r="BV11" s="2">
        <f>CEILING((BU11*$D11),0.01)</f>
        <v>11.16</v>
      </c>
      <c r="BW11">
        <f>FLOOR(($EC11*POWER(($ED11-BV11),$EE11)),1)</f>
        <v>1119</v>
      </c>
      <c r="BX11"/>
      <c r="BY11"/>
      <c r="CA11" s="8"/>
      <c r="CB11" s="2">
        <f>CE11</f>
        <v>10.49</v>
      </c>
      <c r="CC11" s="18">
        <f>CF11</f>
        <v>1261</v>
      </c>
      <c r="CD11" s="6">
        <f>Gradings!K68</f>
        <v>0.69499999999999995</v>
      </c>
      <c r="CE11" s="2">
        <f>CEILING((CD11*$D11),0.01)</f>
        <v>10.49</v>
      </c>
      <c r="CF11">
        <f>FLOOR(($EC11*POWER(($ED11-CE11),$EE11)),1)</f>
        <v>1261</v>
      </c>
      <c r="CG11"/>
      <c r="CH11"/>
      <c r="CJ11" s="8"/>
      <c r="CK11" s="2">
        <f>CN11</f>
        <v>9.69</v>
      </c>
      <c r="CL11" s="18">
        <f>CO11</f>
        <v>1440</v>
      </c>
      <c r="CM11" s="6">
        <f>Gradings!L68</f>
        <v>0.64200000000000002</v>
      </c>
      <c r="CN11" s="2">
        <f>CEILING((CM11*$D11),0.01)</f>
        <v>9.69</v>
      </c>
      <c r="CO11">
        <f>FLOOR(($EC11*POWER(($ED11-CN11),$EE11)),1)</f>
        <v>1440</v>
      </c>
      <c r="CP11"/>
      <c r="CQ11"/>
      <c r="CS11" s="8"/>
      <c r="CT11" s="2">
        <f>CW11</f>
        <v>8.69</v>
      </c>
      <c r="CU11" s="18">
        <f>CX11</f>
        <v>1679</v>
      </c>
      <c r="CV11" s="6">
        <f>Gradings!M68</f>
        <v>0.57599999999999996</v>
      </c>
      <c r="CW11" s="2">
        <f>CEILING((CV11*$D11),0.01)</f>
        <v>8.69</v>
      </c>
      <c r="CX11">
        <f>FLOOR(($EC11*POWER(($ED11-CW11),$EE11)),1)</f>
        <v>1679</v>
      </c>
      <c r="CY11"/>
      <c r="CZ11"/>
      <c r="DB11" s="8"/>
      <c r="DC11" s="2">
        <f>DF11</f>
        <v>7.41</v>
      </c>
      <c r="DD11" s="18">
        <f>DG11</f>
        <v>2008</v>
      </c>
      <c r="DE11" s="6">
        <f>Gradings!N68</f>
        <v>0.49080000000000001</v>
      </c>
      <c r="DF11" s="2">
        <f>CEILING((DE11*$D11),0.01)</f>
        <v>7.41</v>
      </c>
      <c r="DG11">
        <f>FLOOR(($EC11*POWER(($ED11-DF11),$EE11)),1)</f>
        <v>2008</v>
      </c>
      <c r="DH11"/>
      <c r="DI11"/>
      <c r="DK11" s="8"/>
      <c r="DL11" s="2">
        <f>DO11</f>
        <v>5.71</v>
      </c>
      <c r="DM11" s="18">
        <f>DP11</f>
        <v>2486</v>
      </c>
      <c r="DN11" s="6">
        <f>Gradings!O68</f>
        <v>0.37859999999999999</v>
      </c>
      <c r="DO11" s="2">
        <f>CEILING((DN11*$D11),0.01)</f>
        <v>5.71</v>
      </c>
      <c r="DP11">
        <f>FLOOR(($EC11*POWER(($ED11-DO11),$EE11)),1)</f>
        <v>2486</v>
      </c>
      <c r="DQ11"/>
      <c r="DR11"/>
      <c r="DT11" s="8"/>
      <c r="DU11" s="2">
        <f>DX11</f>
        <v>4.09</v>
      </c>
      <c r="DV11" s="18">
        <f>DY11</f>
        <v>2983</v>
      </c>
      <c r="DW11" s="6">
        <f>Gradings!P68</f>
        <v>0.27060000000000001</v>
      </c>
      <c r="DX11" s="2">
        <f>CEILING((DW11*$D11),0.01)</f>
        <v>4.09</v>
      </c>
      <c r="DY11">
        <f>FLOOR(($EC11*POWER(($ED11-DX11),$EE11)),1)</f>
        <v>2983</v>
      </c>
      <c r="DZ11"/>
      <c r="EA11"/>
      <c r="EB11"/>
      <c r="EC11">
        <v>17.856999999999999</v>
      </c>
      <c r="ED11">
        <v>21</v>
      </c>
      <c r="EE11">
        <v>1.81</v>
      </c>
      <c r="EF11">
        <f>FLOOR((EC11*POWER((ED11-D11),EE11)),1)</f>
        <v>446</v>
      </c>
      <c r="EI11" t="str">
        <f t="shared" si="0"/>
        <v>100 m</v>
      </c>
    </row>
    <row r="12" spans="1:139">
      <c r="A12" s="1" t="str">
        <f>vocabulaire!B20</f>
        <v>ver</v>
      </c>
      <c r="B12" s="14"/>
      <c r="C12" s="37">
        <v>4.3499999999999996</v>
      </c>
      <c r="E12" s="18">
        <f>EG12</f>
        <v>391</v>
      </c>
      <c r="G12" s="8"/>
      <c r="H12" s="2">
        <f>FLOOR((J12*$C12),0.01)</f>
        <v>4.5600000000000005</v>
      </c>
      <c r="I12" s="18">
        <f>M12</f>
        <v>443</v>
      </c>
      <c r="J12" s="6">
        <f>Gradings!C69</f>
        <v>1.05</v>
      </c>
      <c r="K12" s="2"/>
      <c r="L12"/>
      <c r="M12">
        <f>FLOOR(($EC12*POWER((H12*100-$ED12),$EE12)),1)</f>
        <v>443</v>
      </c>
      <c r="N12"/>
      <c r="P12" s="8"/>
      <c r="Q12" s="2">
        <f>FLOOR((S12*$C12),0.01)</f>
        <v>4.82</v>
      </c>
      <c r="R12" s="18">
        <f>V12</f>
        <v>511</v>
      </c>
      <c r="S12" s="6">
        <f>Gradings!D69</f>
        <v>1.1101000000000001</v>
      </c>
      <c r="T12" s="2"/>
      <c r="U12"/>
      <c r="V12">
        <f>FLOOR(($EC12*POWER((Q12*100-$ED12),$EE12)),1)</f>
        <v>511</v>
      </c>
      <c r="W12"/>
      <c r="Y12" s="8"/>
      <c r="Z12" s="2">
        <f>FLOOR((AB12*$C12),0.01)</f>
        <v>5.12</v>
      </c>
      <c r="AA12" s="18">
        <f>AE12</f>
        <v>592</v>
      </c>
      <c r="AB12" s="6">
        <f>Gradings!E69</f>
        <v>1.1776</v>
      </c>
      <c r="AC12" s="2"/>
      <c r="AD12"/>
      <c r="AE12">
        <f>FLOOR(($EC12*POWER((Z12*100-$ED12),$EE12)),1)</f>
        <v>592</v>
      </c>
      <c r="AF12"/>
      <c r="AI12" s="2">
        <f>FLOOR((AK12*$C12),0.01)</f>
        <v>5.45</v>
      </c>
      <c r="AJ12" s="18">
        <f>AN12</f>
        <v>686</v>
      </c>
      <c r="AK12" s="6">
        <f>Gradings!F69</f>
        <v>1.2538</v>
      </c>
      <c r="AN12">
        <f>FLOOR(($EC12*POWER((AI12*100-$ED12),$EE12)),1)</f>
        <v>686</v>
      </c>
      <c r="AQ12" s="8"/>
      <c r="AR12" s="2">
        <f>FLOOR((AT12*$C12),0.01)</f>
        <v>5.83</v>
      </c>
      <c r="AS12" s="18">
        <f>AW12</f>
        <v>798</v>
      </c>
      <c r="AT12" s="6">
        <f>Gradings!G69</f>
        <v>1.3405</v>
      </c>
      <c r="AV12"/>
      <c r="AW12">
        <f>FLOOR(($EC12*POWER((AR12*100-$ED12),$EE12)),1)</f>
        <v>798</v>
      </c>
      <c r="AX12"/>
      <c r="AZ12" s="8"/>
      <c r="BA12" s="2">
        <f>FLOOR((BC12*$C12),0.01)</f>
        <v>6.26</v>
      </c>
      <c r="BB12" s="18">
        <f>BF12</f>
        <v>930</v>
      </c>
      <c r="BC12" s="6">
        <f>Gradings!H69</f>
        <v>1.44</v>
      </c>
      <c r="BE12"/>
      <c r="BF12">
        <f>FLOOR(($EC12*POWER((BA12*100-$ED12),$EE12)),1)</f>
        <v>930</v>
      </c>
      <c r="BG12"/>
      <c r="BI12" s="8"/>
      <c r="BJ12" s="2">
        <f>FLOOR((BL12*$C12),0.01)</f>
        <v>6.76</v>
      </c>
      <c r="BK12" s="18">
        <f>BO12</f>
        <v>1092</v>
      </c>
      <c r="BL12" s="6">
        <f>Gradings!I69</f>
        <v>1.5557000000000001</v>
      </c>
      <c r="BN12"/>
      <c r="BO12">
        <f>FLOOR(($EC12*POWER((BJ12*100-$ED12),$EE12)),1)</f>
        <v>1092</v>
      </c>
      <c r="BP12"/>
      <c r="BR12" s="8"/>
      <c r="BS12" s="2">
        <f>FLOOR((BU12*$C12),0.01)</f>
        <v>7.37</v>
      </c>
      <c r="BT12" s="18">
        <f>BX12</f>
        <v>1299</v>
      </c>
      <c r="BU12" s="6">
        <f>Gradings!J69</f>
        <v>1.6942999999999999</v>
      </c>
      <c r="BW12"/>
      <c r="BX12">
        <f>FLOOR(($EC12*POWER((BS12*100-$ED12),$EE12)),1)</f>
        <v>1299</v>
      </c>
      <c r="BY12"/>
      <c r="CA12" s="8"/>
      <c r="CB12" s="2">
        <f>FLOOR((CD12*$C12),0.01)</f>
        <v>8.1300000000000008</v>
      </c>
      <c r="CC12" s="18">
        <f>CG12</f>
        <v>1571</v>
      </c>
      <c r="CD12" s="6">
        <f>Gradings!K69</f>
        <v>1.8694999999999999</v>
      </c>
      <c r="CF12"/>
      <c r="CG12">
        <f>FLOOR(($EC12*POWER((CB12*100-$ED12),$EE12)),1)</f>
        <v>1571</v>
      </c>
      <c r="CH12"/>
      <c r="CJ12" s="8"/>
      <c r="CK12" s="2">
        <f>FLOOR((CM12*$C12),0.01)</f>
        <v>9.41</v>
      </c>
      <c r="CL12" s="18">
        <f>CP12</f>
        <v>2061</v>
      </c>
      <c r="CM12" s="6">
        <f>Gradings!L69</f>
        <v>2.1644999999999999</v>
      </c>
      <c r="CO12"/>
      <c r="CP12">
        <f>FLOOR(($EC12*POWER((CK12*100-$ED12),$EE12)),1)</f>
        <v>2061</v>
      </c>
      <c r="CQ12"/>
      <c r="CS12" s="8"/>
      <c r="CT12" s="2">
        <f>FLOOR((CV12*$C12),0.01)</f>
        <v>12.68</v>
      </c>
      <c r="CU12" s="18">
        <f>CY12</f>
        <v>3471</v>
      </c>
      <c r="CV12" s="6">
        <f>Gradings!M69</f>
        <v>2.9154</v>
      </c>
      <c r="CX12"/>
      <c r="CY12">
        <f>FLOOR(($EC12*POWER((CT12*100-$ED12),$EE12)),1)</f>
        <v>3471</v>
      </c>
      <c r="CZ12"/>
      <c r="DB12" s="8"/>
      <c r="DC12" s="2">
        <f>FLOOR((DE12*$C12),0.01)</f>
        <v>14.22</v>
      </c>
      <c r="DD12" s="18">
        <f>DH12</f>
        <v>4204</v>
      </c>
      <c r="DE12" s="6">
        <f>Gradings!N69</f>
        <v>3.2696000000000001</v>
      </c>
      <c r="DG12"/>
      <c r="DH12">
        <f>FLOOR(($EC12*POWER((DC12*100-$ED12),$EE12)),1)</f>
        <v>4204</v>
      </c>
      <c r="DI12"/>
      <c r="DK12" s="8"/>
      <c r="DL12" s="2">
        <f>FLOOR((DN12*$C12),0.01)</f>
        <v>19.240000000000002</v>
      </c>
      <c r="DM12" s="18">
        <f>DQ12</f>
        <v>6854</v>
      </c>
      <c r="DN12" s="6">
        <f>Gradings!O69</f>
        <v>4.4234999999999998</v>
      </c>
      <c r="DP12"/>
      <c r="DQ12">
        <f>FLOOR(($EC12*POWER((DL12*100-$ED12),$EE12)),1)</f>
        <v>6854</v>
      </c>
      <c r="DR12"/>
      <c r="DT12" s="8"/>
      <c r="DU12" s="2">
        <f>FLOOR((DW12*$C12),0.01)</f>
        <v>32.71</v>
      </c>
      <c r="DV12" s="18">
        <f>DZ12</f>
        <v>15526</v>
      </c>
      <c r="DW12" s="6">
        <f>Gradings!P69</f>
        <v>7.52</v>
      </c>
      <c r="DY12"/>
      <c r="DZ12">
        <f>FLOOR(($EC12*POWER((DU12*100-$ED12),$EE12)),1)</f>
        <v>15526</v>
      </c>
      <c r="EA12"/>
      <c r="EB12"/>
      <c r="EC12">
        <v>0.188807</v>
      </c>
      <c r="ED12">
        <v>210</v>
      </c>
      <c r="EE12">
        <v>1.41</v>
      </c>
      <c r="EG12">
        <f>FLOOR((EC12*POWER((C12*100-ED12),EE12)),1)</f>
        <v>391</v>
      </c>
      <c r="EI12" t="str">
        <f t="shared" si="0"/>
        <v>ver</v>
      </c>
    </row>
    <row r="13" spans="1:139">
      <c r="A13" s="1" t="str">
        <f>vocabulaire!B6</f>
        <v>400 m</v>
      </c>
      <c r="B13" s="14"/>
      <c r="C13" s="37">
        <v>70.209999999999994</v>
      </c>
      <c r="D13" s="2">
        <f>C13</f>
        <v>70.209999999999994</v>
      </c>
      <c r="E13" s="18">
        <f>EF13</f>
        <v>346</v>
      </c>
      <c r="G13" s="8"/>
      <c r="H13" s="2">
        <f>K13</f>
        <v>68.8</v>
      </c>
      <c r="I13" s="18">
        <f>L13</f>
        <v>388</v>
      </c>
      <c r="J13" s="6">
        <f>Gradings!C70</f>
        <v>0.97989999999999999</v>
      </c>
      <c r="K13" s="2">
        <f>CEILING((J13*$D13),0.01)</f>
        <v>68.8</v>
      </c>
      <c r="L13">
        <f>FLOOR(($EC13*POWER(($ED13-K13),$EE13)),1)</f>
        <v>388</v>
      </c>
      <c r="M13"/>
      <c r="N13"/>
      <c r="P13" s="8"/>
      <c r="Q13" s="2">
        <f>T13</f>
        <v>65.94</v>
      </c>
      <c r="R13" s="18">
        <f>U13</f>
        <v>480</v>
      </c>
      <c r="S13" s="6">
        <f>Gradings!D70</f>
        <v>0.93910000000000005</v>
      </c>
      <c r="T13" s="2">
        <f>CEILING((S13*$D13),0.01)</f>
        <v>65.94</v>
      </c>
      <c r="U13">
        <f>FLOOR(($EC13*POWER(($ED13-T13),$EE13)),1)</f>
        <v>480</v>
      </c>
      <c r="V13"/>
      <c r="W13"/>
      <c r="Y13" s="8"/>
      <c r="Z13" s="2">
        <f>AC13</f>
        <v>63.07</v>
      </c>
      <c r="AA13" s="18">
        <f>AD13</f>
        <v>581</v>
      </c>
      <c r="AB13" s="6">
        <f>Gradings!E70</f>
        <v>0.89829999999999999</v>
      </c>
      <c r="AC13" s="2">
        <f>CEILING((AB13*$D13),0.01)</f>
        <v>63.07</v>
      </c>
      <c r="AD13">
        <f>FLOOR(($EC13*POWER(($ED13-AC13),$EE13)),1)</f>
        <v>581</v>
      </c>
      <c r="AE13"/>
      <c r="AF13"/>
      <c r="AI13" s="2">
        <f>AL13</f>
        <v>60.21</v>
      </c>
      <c r="AJ13" s="18">
        <f>AM13</f>
        <v>691</v>
      </c>
      <c r="AK13" s="6">
        <f>Gradings!F70</f>
        <v>0.85750000000000004</v>
      </c>
      <c r="AL13" s="2">
        <f>CEILING((AK13*$D13),0.01)</f>
        <v>60.21</v>
      </c>
      <c r="AM13">
        <f>FLOOR(($EC13*POWER(($ED13-AL13),$EE13)),1)</f>
        <v>691</v>
      </c>
      <c r="AQ13" s="8"/>
      <c r="AR13" s="2">
        <f>AU13</f>
        <v>57.35</v>
      </c>
      <c r="AS13" s="18">
        <f>AV13</f>
        <v>809</v>
      </c>
      <c r="AT13" s="6">
        <f>Gradings!G70</f>
        <v>0.81669999999999998</v>
      </c>
      <c r="AU13" s="2">
        <f>CEILING((AT13*$D13),0.01)</f>
        <v>57.35</v>
      </c>
      <c r="AV13">
        <f>FLOOR(($EC13*POWER(($ED13-AU13),$EE13)),1)</f>
        <v>809</v>
      </c>
      <c r="AW13"/>
      <c r="AX13"/>
      <c r="AZ13" s="8"/>
      <c r="BA13" s="2">
        <f>BD13</f>
        <v>54.17</v>
      </c>
      <c r="BB13" s="18">
        <f>BE13</f>
        <v>949</v>
      </c>
      <c r="BC13" s="6">
        <f>Gradings!H70</f>
        <v>0.77149999999999996</v>
      </c>
      <c r="BD13" s="2">
        <f>CEILING((BC13*$D13),0.01)</f>
        <v>54.17</v>
      </c>
      <c r="BE13">
        <f>FLOOR(($EC13*POWER(($ED13-BD13),$EE13)),1)</f>
        <v>949</v>
      </c>
      <c r="BF13"/>
      <c r="BG13"/>
      <c r="BI13" s="8"/>
      <c r="BJ13" s="2">
        <f>BM13</f>
        <v>50.56</v>
      </c>
      <c r="BK13" s="18">
        <f>BN13</f>
        <v>1121</v>
      </c>
      <c r="BL13" s="6">
        <f>Gradings!I70</f>
        <v>0.72009999999999996</v>
      </c>
      <c r="BM13" s="2">
        <f>CEILING((BL13*$D13),0.01)</f>
        <v>50.56</v>
      </c>
      <c r="BN13">
        <f>FLOOR(($EC13*POWER(($ED13-BM13),$EE13)),1)</f>
        <v>1121</v>
      </c>
      <c r="BO13"/>
      <c r="BP13"/>
      <c r="BR13" s="8"/>
      <c r="BS13" s="2">
        <f>BV13</f>
        <v>46.36</v>
      </c>
      <c r="BT13" s="18">
        <f>BW13</f>
        <v>1337</v>
      </c>
      <c r="BU13" s="6">
        <f>Gradings!J70</f>
        <v>0.66020000000000001</v>
      </c>
      <c r="BV13" s="2">
        <f>CEILING((BU13*$D13),0.01)</f>
        <v>46.36</v>
      </c>
      <c r="BW13">
        <f>FLOOR(($EC13*POWER(($ED13-BV13),$EE13)),1)</f>
        <v>1337</v>
      </c>
      <c r="BX13"/>
      <c r="BY13"/>
      <c r="CA13" s="8"/>
      <c r="CB13" s="2">
        <f>CE13</f>
        <v>41.35</v>
      </c>
      <c r="CC13" s="18">
        <f>CF13</f>
        <v>1616</v>
      </c>
      <c r="CD13" s="6">
        <f>Gradings!K70</f>
        <v>0.58889999999999998</v>
      </c>
      <c r="CE13" s="2">
        <f>CEILING((CD13*$D13),0.01)</f>
        <v>41.35</v>
      </c>
      <c r="CF13">
        <f>FLOOR(($EC13*POWER(($ED13-CE13),$EE13)),1)</f>
        <v>1616</v>
      </c>
      <c r="CG13"/>
      <c r="CH13"/>
      <c r="CJ13" s="8"/>
      <c r="CK13" s="2">
        <f>CN13</f>
        <v>35.29</v>
      </c>
      <c r="CL13" s="18">
        <f>CO13</f>
        <v>1986</v>
      </c>
      <c r="CM13" s="6">
        <f>Gradings!L70</f>
        <v>0.50260000000000005</v>
      </c>
      <c r="CN13" s="2">
        <f>CEILING((CM13*$D13),0.01)</f>
        <v>35.29</v>
      </c>
      <c r="CO13">
        <f>FLOOR(($EC13*POWER(($ED13-CN13),$EE13)),1)</f>
        <v>1986</v>
      </c>
      <c r="CP13"/>
      <c r="CQ13"/>
      <c r="CS13" s="8"/>
      <c r="CT13" s="2">
        <f>CW13</f>
        <v>27.87</v>
      </c>
      <c r="CU13" s="18">
        <f>CX13</f>
        <v>2483</v>
      </c>
      <c r="CV13" s="6">
        <f>Gradings!M70</f>
        <v>0.39689999999999998</v>
      </c>
      <c r="CW13" s="2">
        <f>CEILING((CV13*$D13),0.01)</f>
        <v>27.87</v>
      </c>
      <c r="CX13">
        <f>FLOOR(($EC13*POWER(($ED13-CW13),$EE13)),1)</f>
        <v>2483</v>
      </c>
      <c r="CY13"/>
      <c r="CZ13"/>
      <c r="DB13" s="8"/>
      <c r="DC13" s="2">
        <f>DF13</f>
        <v>18.72</v>
      </c>
      <c r="DD13" s="18">
        <f>DG13</f>
        <v>3165</v>
      </c>
      <c r="DE13" s="6">
        <f>Gradings!N70</f>
        <v>0.26650000000000001</v>
      </c>
      <c r="DF13" s="2">
        <f>CEILING((DE13*$D13),0.01)</f>
        <v>18.72</v>
      </c>
      <c r="DG13">
        <f>FLOOR(($EC13*POWER(($ED13-DF13),$EE13)),1)</f>
        <v>3165</v>
      </c>
      <c r="DH13"/>
      <c r="DI13"/>
      <c r="DK13" s="8"/>
      <c r="DL13" s="2">
        <f>DO13</f>
        <v>14.97</v>
      </c>
      <c r="DM13" s="18">
        <f>DP13</f>
        <v>3465</v>
      </c>
      <c r="DN13" s="6">
        <f>Gradings!O70</f>
        <v>0.2132</v>
      </c>
      <c r="DO13" s="2">
        <f>CEILING((DN13*$D13),0.01)</f>
        <v>14.97</v>
      </c>
      <c r="DP13">
        <f>FLOOR(($EC13*POWER(($ED13-DO13),$EE13)),1)</f>
        <v>3465</v>
      </c>
      <c r="DQ13"/>
      <c r="DR13"/>
      <c r="DT13" s="8"/>
      <c r="DU13" s="2">
        <f>DX13</f>
        <v>11.41</v>
      </c>
      <c r="DV13" s="18">
        <f>DY13</f>
        <v>3762</v>
      </c>
      <c r="DW13" s="6">
        <f>Gradings!P70</f>
        <v>0.16250000000000001</v>
      </c>
      <c r="DX13" s="2">
        <f>CEILING((DW13*$D13),0.01)</f>
        <v>11.41</v>
      </c>
      <c r="DY13">
        <f>FLOOR(($EC13*POWER(($ED13-DX13),$EE13)),1)</f>
        <v>3762</v>
      </c>
      <c r="DZ13"/>
      <c r="EA13"/>
      <c r="EB13"/>
      <c r="EC13">
        <v>1.3428500000000001</v>
      </c>
      <c r="ED13">
        <v>91.7</v>
      </c>
      <c r="EE13">
        <v>1.81</v>
      </c>
      <c r="EF13">
        <f>FLOOR((EC13*POWER((ED13-D13),EE13)),1)</f>
        <v>346</v>
      </c>
      <c r="EI13" t="str">
        <f t="shared" si="0"/>
        <v>400 m</v>
      </c>
    </row>
    <row r="14" spans="1:139">
      <c r="A14" s="1" t="str">
        <f>vocabulaire!B25</f>
        <v>speer</v>
      </c>
      <c r="B14" s="14"/>
      <c r="C14" s="37">
        <v>25.87</v>
      </c>
      <c r="E14" s="18">
        <f>EH14</f>
        <v>399</v>
      </c>
      <c r="G14" s="8"/>
      <c r="H14" s="2">
        <f>FLOOR((J14*$C14),0.01)</f>
        <v>27.47</v>
      </c>
      <c r="I14" s="18">
        <f>N14</f>
        <v>429</v>
      </c>
      <c r="J14" s="6">
        <f>Gradings!C71</f>
        <v>1.0621</v>
      </c>
      <c r="K14" s="2"/>
      <c r="L14"/>
      <c r="M14"/>
      <c r="N14">
        <f>FLOOR(($EC14*POWER((H14-$ED14),$EE14)),1)</f>
        <v>429</v>
      </c>
      <c r="P14" s="8"/>
      <c r="Q14" s="2">
        <f>FLOOR((S14*$C14),0.01)</f>
        <v>29.68</v>
      </c>
      <c r="R14" s="18">
        <f>W14</f>
        <v>471</v>
      </c>
      <c r="S14" s="6">
        <f>Gradings!D71</f>
        <v>1.1475</v>
      </c>
      <c r="T14" s="2"/>
      <c r="U14"/>
      <c r="V14"/>
      <c r="W14">
        <f>FLOOR(($EC14*POWER((Q14-$ED14),$EE14)),1)</f>
        <v>471</v>
      </c>
      <c r="Y14" s="8"/>
      <c r="Z14" s="2">
        <f>FLOOR((AB14*$C14),0.01)</f>
        <v>32.28</v>
      </c>
      <c r="AA14" s="18">
        <f>AF14</f>
        <v>520</v>
      </c>
      <c r="AB14" s="6">
        <f>Gradings!E71</f>
        <v>1.2479</v>
      </c>
      <c r="AC14" s="2"/>
      <c r="AD14"/>
      <c r="AE14"/>
      <c r="AF14">
        <f>FLOOR(($EC14*POWER((Z14-$ED14),$EE14)),1)</f>
        <v>520</v>
      </c>
      <c r="AI14" s="2">
        <f>FLOOR((AK14*$C14),0.01)</f>
        <v>34.01</v>
      </c>
      <c r="AJ14" s="18">
        <f>AO14</f>
        <v>553</v>
      </c>
      <c r="AK14" s="6">
        <f>Gradings!F71</f>
        <v>1.3147</v>
      </c>
      <c r="AO14">
        <f>FLOOR(($EC14*POWER((AI14-$ED14),$EE14)),1)</f>
        <v>553</v>
      </c>
      <c r="AQ14" s="8"/>
      <c r="AR14" s="2">
        <f>FLOOR((AT14*$C14),0.01)</f>
        <v>37.46</v>
      </c>
      <c r="AS14" s="18">
        <f>AX14</f>
        <v>619</v>
      </c>
      <c r="AT14" s="6">
        <f>Gradings!G71</f>
        <v>1.4481999999999999</v>
      </c>
      <c r="AV14"/>
      <c r="AW14"/>
      <c r="AX14">
        <f>FLOOR(($EC14*POWER((AR14-$ED14),$EE14)),1)</f>
        <v>619</v>
      </c>
      <c r="AZ14" s="8"/>
      <c r="BA14" s="2">
        <f>FLOOR((BC14*$C14),0.01)</f>
        <v>41.69</v>
      </c>
      <c r="BB14" s="18">
        <f>BG14</f>
        <v>700</v>
      </c>
      <c r="BC14" s="6">
        <f>Gradings!H71</f>
        <v>1.6117999999999999</v>
      </c>
      <c r="BE14"/>
      <c r="BF14"/>
      <c r="BG14">
        <f>FLOOR(($EC14*POWER((BA14-$ED14),$EE14)),1)</f>
        <v>700</v>
      </c>
      <c r="BI14" s="8"/>
      <c r="BJ14" s="2">
        <f>FLOOR((BL14*$C14),0.01)</f>
        <v>47</v>
      </c>
      <c r="BK14" s="18">
        <f>BP14</f>
        <v>802</v>
      </c>
      <c r="BL14" s="6">
        <f>Gradings!I71</f>
        <v>1.8170999999999999</v>
      </c>
      <c r="BN14"/>
      <c r="BO14"/>
      <c r="BP14">
        <f>FLOOR(($EC14*POWER((BJ14-$ED14),$EE14)),1)</f>
        <v>802</v>
      </c>
      <c r="BR14" s="8"/>
      <c r="BS14" s="2">
        <f>FLOOR((BU14*$C14),0.01)</f>
        <v>54.300000000000004</v>
      </c>
      <c r="BT14" s="18">
        <f>BY14</f>
        <v>944</v>
      </c>
      <c r="BU14" s="6">
        <f>Gradings!J71</f>
        <v>2.0992000000000002</v>
      </c>
      <c r="BW14"/>
      <c r="BX14"/>
      <c r="BY14">
        <f>FLOOR(($EC14*POWER((BS14-$ED14),$EE14)),1)</f>
        <v>944</v>
      </c>
      <c r="CA14" s="8"/>
      <c r="CB14" s="2">
        <f>FLOOR((CD14*$C14),0.01)</f>
        <v>58.96</v>
      </c>
      <c r="CC14" s="18">
        <f>CH14</f>
        <v>1034</v>
      </c>
      <c r="CD14" s="6">
        <f>Gradings!K71</f>
        <v>2.2793999999999999</v>
      </c>
      <c r="CF14"/>
      <c r="CG14"/>
      <c r="CH14">
        <f>FLOOR(($EC14*POWER((CB14-$ED14),$EE14)),1)</f>
        <v>1034</v>
      </c>
      <c r="CJ14" s="8"/>
      <c r="CK14" s="2">
        <f>FLOOR((CM14*$C14),0.01)</f>
        <v>70.180000000000007</v>
      </c>
      <c r="CL14" s="18">
        <f>CQ14</f>
        <v>1254</v>
      </c>
      <c r="CM14" s="6">
        <f>Gradings!L71</f>
        <v>2.7128999999999999</v>
      </c>
      <c r="CO14"/>
      <c r="CP14"/>
      <c r="CQ14">
        <f>FLOOR(($EC14*POWER((CK14-$ED14),$EE14)),1)</f>
        <v>1254</v>
      </c>
      <c r="CS14" s="8"/>
      <c r="CT14" s="2">
        <f>FLOOR((CV14*$C14),0.01)</f>
        <v>86.66</v>
      </c>
      <c r="CU14" s="18">
        <f>CZ14</f>
        <v>1580</v>
      </c>
      <c r="CV14" s="6">
        <f>Gradings!M71</f>
        <v>3.35</v>
      </c>
      <c r="CX14"/>
      <c r="CY14"/>
      <c r="CZ14">
        <f>FLOOR(($EC14*POWER((CT14-$ED14),$EE14)),1)</f>
        <v>1580</v>
      </c>
      <c r="DB14" s="8"/>
      <c r="DC14" s="2">
        <f>FLOOR((DE14*$C14),0.01)</f>
        <v>113.26</v>
      </c>
      <c r="DD14" s="18">
        <f>DI14</f>
        <v>2110</v>
      </c>
      <c r="DE14" s="6">
        <f>Gradings!N71</f>
        <v>4.3781999999999996</v>
      </c>
      <c r="DG14"/>
      <c r="DH14"/>
      <c r="DI14">
        <f>FLOOR(($EC14*POWER((DC14-$ED14),$EE14)),1)</f>
        <v>2110</v>
      </c>
      <c r="DK14" s="8"/>
      <c r="DL14" s="2">
        <f>FLOOR((DN14*$C14),0.01)</f>
        <v>163.42000000000002</v>
      </c>
      <c r="DM14" s="18">
        <f>DR14</f>
        <v>3124</v>
      </c>
      <c r="DN14" s="6">
        <f>Gradings!O71</f>
        <v>6.3170999999999999</v>
      </c>
      <c r="DP14"/>
      <c r="DQ14"/>
      <c r="DR14">
        <f>FLOOR(($EC14*POWER((DL14-$ED14),$EE14)),1)</f>
        <v>3124</v>
      </c>
      <c r="DT14" s="8"/>
      <c r="DU14" s="2">
        <f>FLOOR((DW14*$C14),0.01)</f>
        <v>293.28000000000003</v>
      </c>
      <c r="DV14" s="18">
        <f>EA14</f>
        <v>5803</v>
      </c>
      <c r="DW14" s="6">
        <f>Gradings!P71</f>
        <v>11.337</v>
      </c>
      <c r="DY14"/>
      <c r="DZ14"/>
      <c r="EA14">
        <f>FLOOR(($EC14*POWER((DU14-$ED14),$EE14)),1)</f>
        <v>5803</v>
      </c>
      <c r="EB14"/>
      <c r="EC14">
        <v>15.9803</v>
      </c>
      <c r="ED14">
        <v>3.8</v>
      </c>
      <c r="EE14">
        <v>1.04</v>
      </c>
      <c r="EH14">
        <f>FLOOR((EC14*POWER((C14-ED14),EE14)),1)</f>
        <v>399</v>
      </c>
      <c r="EI14" t="str">
        <f t="shared" si="0"/>
        <v>speer</v>
      </c>
    </row>
    <row r="15" spans="1:139">
      <c r="A15" s="1" t="str">
        <f>vocabulaire!B7</f>
        <v>800 m</v>
      </c>
      <c r="B15" s="14">
        <v>2</v>
      </c>
      <c r="C15" s="38">
        <v>56.17</v>
      </c>
      <c r="D15" s="2">
        <f>60*B15+C15</f>
        <v>176.17000000000002</v>
      </c>
      <c r="E15" s="18">
        <f>EF15</f>
        <v>402</v>
      </c>
      <c r="G15" s="8">
        <f>FLOOR((K15/60),1)</f>
        <v>2</v>
      </c>
      <c r="H15" s="3">
        <f>K15-60*G15</f>
        <v>55.31</v>
      </c>
      <c r="I15" s="18">
        <f>L15</f>
        <v>410</v>
      </c>
      <c r="J15" s="6">
        <f>Gradings!C72</f>
        <v>0.99509999999999998</v>
      </c>
      <c r="K15" s="2">
        <f>CEILING((J15*$D15),0.01)</f>
        <v>175.31</v>
      </c>
      <c r="L15">
        <f>FLOOR(($EC15*POWER(($ED15-K15),$EE15)),1)</f>
        <v>410</v>
      </c>
      <c r="M15"/>
      <c r="N15"/>
      <c r="P15" s="8">
        <f>FLOOR((T15/60),1)</f>
        <v>2</v>
      </c>
      <c r="Q15" s="3">
        <f>T15-60*P15</f>
        <v>48.02000000000001</v>
      </c>
      <c r="R15" s="18">
        <f>U15</f>
        <v>484</v>
      </c>
      <c r="S15" s="6">
        <f>Gradings!D72</f>
        <v>0.95369999999999999</v>
      </c>
      <c r="T15" s="2">
        <f>CEILING((S15*$D15),0.01)</f>
        <v>168.02</v>
      </c>
      <c r="U15">
        <f>FLOOR(($EC15*POWER(($ED15-T15),$EE15)),1)</f>
        <v>484</v>
      </c>
      <c r="V15"/>
      <c r="W15"/>
      <c r="Y15" s="8">
        <f>FLOOR((AC15/60),1)</f>
        <v>2</v>
      </c>
      <c r="Z15" s="3">
        <f>AC15-60*Y15</f>
        <v>40.72</v>
      </c>
      <c r="AA15" s="18">
        <f>AD15</f>
        <v>565</v>
      </c>
      <c r="AB15" s="6">
        <f>Gradings!E72</f>
        <v>0.9123</v>
      </c>
      <c r="AC15" s="2">
        <f>CEILING((AB15*$D15),0.01)</f>
        <v>160.72</v>
      </c>
      <c r="AD15">
        <f>FLOOR(($EC15*POWER(($ED15-AC15),$EE15)),1)</f>
        <v>565</v>
      </c>
      <c r="AE15"/>
      <c r="AF15"/>
      <c r="AH15" s="8">
        <f>FLOOR((AL15/60),1)</f>
        <v>2</v>
      </c>
      <c r="AI15" s="3">
        <f>AL15-60*AH15</f>
        <v>33.430000000000007</v>
      </c>
      <c r="AJ15" s="18">
        <f>AM15</f>
        <v>651</v>
      </c>
      <c r="AK15" s="6">
        <f>Gradings!F72</f>
        <v>0.87090000000000001</v>
      </c>
      <c r="AL15" s="2">
        <f>CEILING((AK15*$D15),0.01)</f>
        <v>153.43</v>
      </c>
      <c r="AM15">
        <f>FLOOR(($EC15*POWER(($ED15-AL15),$EE15)),1)</f>
        <v>651</v>
      </c>
      <c r="AQ15" s="8">
        <f>FLOOR((AU15/60),1)</f>
        <v>2</v>
      </c>
      <c r="AR15" s="3">
        <f>AU15-60*AQ15</f>
        <v>26.140000000000015</v>
      </c>
      <c r="AS15" s="18">
        <f>AV15</f>
        <v>742</v>
      </c>
      <c r="AT15" s="6">
        <f>Gradings!G72</f>
        <v>0.82950000000000002</v>
      </c>
      <c r="AU15" s="2">
        <f>CEILING((AT15*$D15),0.01)</f>
        <v>146.14000000000001</v>
      </c>
      <c r="AV15">
        <f>FLOOR(($EC15*POWER(($ED15-AU15),$EE15)),1)</f>
        <v>742</v>
      </c>
      <c r="AW15"/>
      <c r="AX15"/>
      <c r="AZ15" s="8">
        <f>FLOOR((BD15/60),1)</f>
        <v>2</v>
      </c>
      <c r="BA15" s="3">
        <f>BD15-60*AZ15</f>
        <v>18.259999999999991</v>
      </c>
      <c r="BB15" s="18">
        <f>BE15</f>
        <v>847</v>
      </c>
      <c r="BC15" s="6">
        <f>Gradings!H72</f>
        <v>0.78480000000000005</v>
      </c>
      <c r="BD15" s="2">
        <f>CEILING((BC15*$D15),0.01)</f>
        <v>138.26</v>
      </c>
      <c r="BE15">
        <f>FLOOR(($EC15*POWER(($ED15-BD15),$EE15)),1)</f>
        <v>847</v>
      </c>
      <c r="BF15"/>
      <c r="BG15"/>
      <c r="BI15" s="8">
        <f>FLOOR((BM15/60),1)</f>
        <v>2</v>
      </c>
      <c r="BJ15" s="3">
        <f>BM15-60*BI15</f>
        <v>9.3499999999999943</v>
      </c>
      <c r="BK15" s="18">
        <f>BN15</f>
        <v>974</v>
      </c>
      <c r="BL15" s="6">
        <f>Gradings!I72</f>
        <v>0.73419999999999996</v>
      </c>
      <c r="BM15" s="2">
        <f>CEILING((BL15*$D15),0.01)</f>
        <v>129.35</v>
      </c>
      <c r="BN15">
        <f>FLOOR(($EC15*POWER(($ED15-BM15),$EE15)),1)</f>
        <v>974</v>
      </c>
      <c r="BO15"/>
      <c r="BP15"/>
      <c r="BR15" s="8">
        <f>FLOOR((BV15/60),1)</f>
        <v>1</v>
      </c>
      <c r="BS15" s="3">
        <f>BV15-60*BR15</f>
        <v>58.95</v>
      </c>
      <c r="BT15" s="18">
        <f>BW15</f>
        <v>1133</v>
      </c>
      <c r="BU15" s="6">
        <f>Gradings!J72</f>
        <v>0.67520000000000002</v>
      </c>
      <c r="BV15" s="2">
        <f>CEILING((BU15*$D15),0.01)</f>
        <v>118.95</v>
      </c>
      <c r="BW15">
        <f>FLOOR(($EC15*POWER(($ED15-BV15),$EE15)),1)</f>
        <v>1133</v>
      </c>
      <c r="BX15"/>
      <c r="BY15"/>
      <c r="CA15" s="8">
        <f>FLOOR((CE15/60),1)</f>
        <v>1</v>
      </c>
      <c r="CB15" s="3">
        <f>CE15-60*CA15</f>
        <v>46.64</v>
      </c>
      <c r="CC15" s="18">
        <f>CF15</f>
        <v>1335</v>
      </c>
      <c r="CD15" s="6">
        <f>Gradings!K72</f>
        <v>0.60529999999999995</v>
      </c>
      <c r="CE15" s="2">
        <f>CEILING((CD15*$D15),0.01)</f>
        <v>106.64</v>
      </c>
      <c r="CF15">
        <f>FLOOR(($EC15*POWER(($ED15-CE15),$EE15)),1)</f>
        <v>1335</v>
      </c>
      <c r="CG15"/>
      <c r="CH15"/>
      <c r="CJ15" s="8">
        <f>FLOOR((CN15/60),1)</f>
        <v>1</v>
      </c>
      <c r="CK15" s="3">
        <f>CN15-60*CJ15</f>
        <v>31.97</v>
      </c>
      <c r="CL15" s="18">
        <f>CO15</f>
        <v>1595</v>
      </c>
      <c r="CM15" s="6">
        <f>Gradings!L72</f>
        <v>0.52200000000000002</v>
      </c>
      <c r="CN15" s="2">
        <f>CEILING((CM15*$D15),0.01)</f>
        <v>91.97</v>
      </c>
      <c r="CO15">
        <f>FLOOR(($EC15*POWER(($ED15-CN15),$EE15)),1)</f>
        <v>1595</v>
      </c>
      <c r="CP15"/>
      <c r="CQ15"/>
      <c r="CS15" s="8">
        <f>FLOOR((CW15/60),1)</f>
        <v>1</v>
      </c>
      <c r="CT15" s="3">
        <f>CW15-60*CS15</f>
        <v>14.489999999999995</v>
      </c>
      <c r="CU15" s="18">
        <f>CX15</f>
        <v>1934</v>
      </c>
      <c r="CV15" s="6">
        <f>Gradings!M72</f>
        <v>0.42280000000000001</v>
      </c>
      <c r="CW15" s="2">
        <f>CEILING((CV15*$D15),0.01)</f>
        <v>74.489999999999995</v>
      </c>
      <c r="CX15">
        <f>FLOOR(($EC15*POWER(($ED15-CW15),$EE15)),1)</f>
        <v>1934</v>
      </c>
      <c r="CY15"/>
      <c r="CZ15"/>
      <c r="DB15" s="8">
        <f>FLOOR((DF15/60),1)</f>
        <v>0</v>
      </c>
      <c r="DC15" s="3">
        <f>DF15-60*DB15</f>
        <v>53.77</v>
      </c>
      <c r="DD15" s="18">
        <f>DG15</f>
        <v>2375</v>
      </c>
      <c r="DE15" s="6">
        <f>Gradings!N72</f>
        <v>0.30520000000000003</v>
      </c>
      <c r="DF15" s="2">
        <f>CEILING((DE15*$D15),0.01)</f>
        <v>53.77</v>
      </c>
      <c r="DG15">
        <f>FLOOR(($EC15*POWER(($ED15-DF15),$EE15)),1)</f>
        <v>2375</v>
      </c>
      <c r="DH15"/>
      <c r="DI15"/>
      <c r="DK15" s="8">
        <f>FLOOR((DO15/60),1)</f>
        <v>0</v>
      </c>
      <c r="DL15" s="3">
        <f>DO15-60*DK15</f>
        <v>45</v>
      </c>
      <c r="DM15" s="18">
        <f>DP15</f>
        <v>2575</v>
      </c>
      <c r="DN15" s="6">
        <f>Gradings!O72</f>
        <v>0.25540000000000002</v>
      </c>
      <c r="DO15" s="2">
        <f>CEILING((DN15*$D15),0.01)</f>
        <v>45</v>
      </c>
      <c r="DP15">
        <f>FLOOR(($EC15*POWER(($ED15-DO15),$EE15)),1)</f>
        <v>2575</v>
      </c>
      <c r="DQ15"/>
      <c r="DR15"/>
      <c r="DT15" s="8">
        <f>FLOOR((DX15/60),1)</f>
        <v>0</v>
      </c>
      <c r="DU15" s="3">
        <f>DX15-60*DT15</f>
        <v>35.36</v>
      </c>
      <c r="DV15" s="18">
        <f>DY15</f>
        <v>2803</v>
      </c>
      <c r="DW15" s="6">
        <f>Gradings!P72</f>
        <v>0.20069999999999999</v>
      </c>
      <c r="DX15" s="2">
        <f>CEILING((DW15*$D15),0.01)</f>
        <v>35.36</v>
      </c>
      <c r="DY15">
        <f>FLOOR(($EC15*POWER(($ED15-DX15),$EE15)),1)</f>
        <v>2803</v>
      </c>
      <c r="DZ15"/>
      <c r="EA15"/>
      <c r="EB15"/>
      <c r="EC15">
        <v>0.11193</v>
      </c>
      <c r="ED15">
        <v>254</v>
      </c>
      <c r="EE15">
        <v>1.88</v>
      </c>
      <c r="EF15">
        <f>FLOOR((EC15*POWER((ED15-D15),EE15)),1)</f>
        <v>402</v>
      </c>
      <c r="EI15" t="str">
        <f t="shared" si="0"/>
        <v>800 m</v>
      </c>
    </row>
    <row r="16" spans="1:139">
      <c r="A16" s="1" t="str">
        <f>vocabulaire!B15</f>
        <v>200h</v>
      </c>
      <c r="B16" s="14"/>
      <c r="C16" s="37">
        <v>36.35</v>
      </c>
      <c r="D16" s="2">
        <f>C16</f>
        <v>36.35</v>
      </c>
      <c r="E16" s="18">
        <f>EF16</f>
        <v>432</v>
      </c>
      <c r="G16" s="8"/>
      <c r="H16" s="2">
        <f>K16</f>
        <v>35.46</v>
      </c>
      <c r="I16" s="18">
        <f>L16</f>
        <v>477</v>
      </c>
      <c r="J16" s="6">
        <f>Gradings!C73</f>
        <v>0.97529999999999994</v>
      </c>
      <c r="K16" s="2">
        <f>CEILING((J16*$D16),0.01)</f>
        <v>35.46</v>
      </c>
      <c r="L16">
        <f>FLOOR(($EC16*POWER(($ED16-K16),$EE16)),1)</f>
        <v>477</v>
      </c>
      <c r="M16"/>
      <c r="N16"/>
      <c r="P16" s="8"/>
      <c r="Q16" s="2">
        <f>T16</f>
        <v>33.61</v>
      </c>
      <c r="R16" s="18">
        <f>U16</f>
        <v>578</v>
      </c>
      <c r="S16" s="6">
        <f>Gradings!D73</f>
        <v>0.92459999999999998</v>
      </c>
      <c r="T16" s="2">
        <f>CEILING((S16*$D16),0.01)</f>
        <v>33.61</v>
      </c>
      <c r="U16">
        <f>FLOOR(($EC16*POWER(($ED16-T16),$EE16)),1)</f>
        <v>578</v>
      </c>
      <c r="V16"/>
      <c r="W16"/>
      <c r="Y16" s="8"/>
      <c r="Z16" s="2">
        <f>AC16</f>
        <v>31.82</v>
      </c>
      <c r="AA16" s="18">
        <f>AD16</f>
        <v>684</v>
      </c>
      <c r="AB16" s="6">
        <f>Gradings!E73</f>
        <v>0.87519999999999998</v>
      </c>
      <c r="AC16" s="2">
        <f>CEILING((AB16*$D16),0.01)</f>
        <v>31.82</v>
      </c>
      <c r="AD16">
        <f>FLOOR(($EC16*POWER(($ED16-AC16),$EE16)),1)</f>
        <v>684</v>
      </c>
      <c r="AE16"/>
      <c r="AF16"/>
      <c r="AI16" s="2">
        <f>AL16</f>
        <v>31.18</v>
      </c>
      <c r="AJ16" s="18">
        <f>AM16</f>
        <v>724</v>
      </c>
      <c r="AK16" s="6">
        <f>Gradings!F73</f>
        <v>0.85750000000000004</v>
      </c>
      <c r="AL16" s="2">
        <f>CEILING((AK16*$D16),0.01)</f>
        <v>31.18</v>
      </c>
      <c r="AM16">
        <f>FLOOR(($EC16*POWER(($ED16-AL16),$EE16)),1)</f>
        <v>724</v>
      </c>
      <c r="AQ16" s="8"/>
      <c r="AR16" s="2">
        <f>AU16</f>
        <v>29.51</v>
      </c>
      <c r="AS16" s="18">
        <f>AV16</f>
        <v>832</v>
      </c>
      <c r="AT16" s="6">
        <f>Gradings!G73</f>
        <v>0.81179999999999997</v>
      </c>
      <c r="AU16" s="2">
        <f>CEILING((AT16*$D16),0.01)</f>
        <v>29.51</v>
      </c>
      <c r="AV16">
        <f>FLOOR(($EC16*POWER(($ED16-AU16),$EE16)),1)</f>
        <v>832</v>
      </c>
      <c r="AW16"/>
      <c r="AX16"/>
      <c r="AZ16" s="8"/>
      <c r="BA16" s="2">
        <f>BD16</f>
        <v>27.86</v>
      </c>
      <c r="BB16" s="18">
        <f>BE16</f>
        <v>946</v>
      </c>
      <c r="BC16" s="6">
        <f>Gradings!H73</f>
        <v>0.76629999999999998</v>
      </c>
      <c r="BD16" s="2">
        <f>CEILING((BC16*$D16),0.01)</f>
        <v>27.86</v>
      </c>
      <c r="BE16">
        <f>FLOOR(($EC16*POWER(($ED16-BD16),$EE16)),1)</f>
        <v>946</v>
      </c>
      <c r="BF16"/>
      <c r="BG16"/>
      <c r="BI16" s="8"/>
      <c r="BJ16" s="2">
        <f>BM16</f>
        <v>26.11</v>
      </c>
      <c r="BK16" s="18">
        <f>BN16</f>
        <v>1074</v>
      </c>
      <c r="BL16" s="6">
        <f>Gradings!I73</f>
        <v>0.71809999999999996</v>
      </c>
      <c r="BM16" s="2">
        <f>CEILING((BL16*$D16),0.01)</f>
        <v>26.11</v>
      </c>
      <c r="BN16">
        <f>FLOOR(($EC16*POWER(($ED16-BM16),$EE16)),1)</f>
        <v>1074</v>
      </c>
      <c r="BO16"/>
      <c r="BP16"/>
      <c r="BR16" s="8"/>
      <c r="BS16" s="2">
        <f>BV16</f>
        <v>24.2</v>
      </c>
      <c r="BT16" s="18">
        <f>BW16</f>
        <v>1222</v>
      </c>
      <c r="BU16" s="6">
        <f>Gradings!J73</f>
        <v>0.66569999999999996</v>
      </c>
      <c r="BV16" s="2">
        <f>CEILING((BU16*$D16),0.01)</f>
        <v>24.2</v>
      </c>
      <c r="BW16">
        <f>FLOOR(($EC16*POWER(($ED16-BV16),$EE16)),1)</f>
        <v>1222</v>
      </c>
      <c r="BX16"/>
      <c r="BY16"/>
      <c r="CA16" s="8"/>
      <c r="CB16" s="2">
        <f>CE16</f>
        <v>22.150000000000002</v>
      </c>
      <c r="CC16" s="18">
        <f>CF16</f>
        <v>1390</v>
      </c>
      <c r="CD16" s="6">
        <f>Gradings!K73</f>
        <v>0.60919999999999996</v>
      </c>
      <c r="CE16" s="2">
        <f>CEILING((CD16*$D16),0.01)</f>
        <v>22.150000000000002</v>
      </c>
      <c r="CF16">
        <f>FLOOR(($EC16*POWER(($ED16-CE16),$EE16)),1)</f>
        <v>1390</v>
      </c>
      <c r="CG16"/>
      <c r="CH16"/>
      <c r="CJ16" s="8"/>
      <c r="CK16" s="2">
        <f>CN16</f>
        <v>19.93</v>
      </c>
      <c r="CL16" s="18">
        <f>CO16</f>
        <v>1583</v>
      </c>
      <c r="CM16" s="6">
        <f>Gradings!L73</f>
        <v>0.54810000000000003</v>
      </c>
      <c r="CN16" s="2">
        <f>CEILING((CM16*$D16),0.01)</f>
        <v>19.93</v>
      </c>
      <c r="CO16">
        <f>FLOOR(($EC16*POWER(($ED16-CN16),$EE16)),1)</f>
        <v>1583</v>
      </c>
      <c r="CP16"/>
      <c r="CQ16"/>
      <c r="CS16" s="8"/>
      <c r="CT16" s="2">
        <f>CW16</f>
        <v>0</v>
      </c>
      <c r="CU16" s="18">
        <f>CX16</f>
        <v>3797</v>
      </c>
      <c r="CV16" s="6">
        <f>Gradings!M73</f>
        <v>0</v>
      </c>
      <c r="CW16" s="2">
        <f>CEILING((CV16*$D16),0.01)</f>
        <v>0</v>
      </c>
      <c r="CX16">
        <f>FLOOR(($EC16*POWER(($ED16-CW16),$EE16)),1)</f>
        <v>3797</v>
      </c>
      <c r="CY16"/>
      <c r="CZ16"/>
      <c r="DB16" s="8"/>
      <c r="DC16" s="2">
        <f>DF16</f>
        <v>0</v>
      </c>
      <c r="DD16" s="18">
        <f>DG16</f>
        <v>3797</v>
      </c>
      <c r="DE16" s="6">
        <f>Gradings!N73</f>
        <v>0</v>
      </c>
      <c r="DF16" s="2">
        <f>CEILING((DE16*$D16),0.01)</f>
        <v>0</v>
      </c>
      <c r="DG16">
        <f>FLOOR(($EC16*POWER(($ED16-DF16),$EE16)),1)</f>
        <v>3797</v>
      </c>
      <c r="DH16"/>
      <c r="DI16"/>
      <c r="DK16" s="8"/>
      <c r="DL16" s="2">
        <f>DO16</f>
        <v>0</v>
      </c>
      <c r="DM16" s="18">
        <f>DP16</f>
        <v>3797</v>
      </c>
      <c r="DN16" s="6">
        <f>Gradings!O73</f>
        <v>0</v>
      </c>
      <c r="DO16" s="2">
        <f>CEILING((DN16*$D16),0.01)</f>
        <v>0</v>
      </c>
      <c r="DP16">
        <f>FLOOR(($EC16*POWER(($ED16-DO16),$EE16)),1)</f>
        <v>3797</v>
      </c>
      <c r="DQ16"/>
      <c r="DR16"/>
      <c r="DT16" s="8"/>
      <c r="DU16" s="2">
        <f>DX16</f>
        <v>0</v>
      </c>
      <c r="DV16" s="18">
        <f>DY16</f>
        <v>3797</v>
      </c>
      <c r="DW16" s="6">
        <f>Gradings!P73</f>
        <v>0</v>
      </c>
      <c r="DX16" s="2">
        <f>CEILING((DW16*$D16),0.01)</f>
        <v>0</v>
      </c>
      <c r="DY16">
        <f>FLOOR(($EC16*POWER(($ED16-DX16),$EE16)),1)</f>
        <v>3797</v>
      </c>
      <c r="DZ16"/>
      <c r="EA16"/>
      <c r="EB16"/>
      <c r="EC16">
        <v>2.9750000000000001</v>
      </c>
      <c r="ED16">
        <v>52</v>
      </c>
      <c r="EE16">
        <v>1.81</v>
      </c>
      <c r="EF16">
        <f>FLOOR((EC16*POWER((ED16-D16),EE16)),1)</f>
        <v>432</v>
      </c>
      <c r="EI16" t="str">
        <f t="shared" si="0"/>
        <v>200h</v>
      </c>
    </row>
    <row r="17" spans="1:139">
      <c r="A17" s="1" t="str">
        <f>vocabulaire!B23</f>
        <v>discus</v>
      </c>
      <c r="B17" s="14"/>
      <c r="C17" s="37">
        <v>22.68</v>
      </c>
      <c r="E17" s="18">
        <f>EH17</f>
        <v>326</v>
      </c>
      <c r="G17" s="8"/>
      <c r="H17" s="2">
        <f>FLOOR((J17*$C17),0.01)</f>
        <v>23.51</v>
      </c>
      <c r="I17" s="18">
        <f>N17</f>
        <v>342</v>
      </c>
      <c r="J17" s="6">
        <f>Gradings!C74</f>
        <v>1.0367999999999999</v>
      </c>
      <c r="K17" s="2"/>
      <c r="L17"/>
      <c r="M17"/>
      <c r="N17">
        <f>FLOOR(($EC17*POWER((H17-$ED17),$EE17)),1)</f>
        <v>342</v>
      </c>
      <c r="P17" s="8"/>
      <c r="Q17" s="2">
        <f>FLOOR((S17*$C17),0.01)</f>
        <v>25.28</v>
      </c>
      <c r="R17" s="18">
        <f>W17</f>
        <v>374</v>
      </c>
      <c r="S17" s="6">
        <f>Gradings!D74</f>
        <v>1.115</v>
      </c>
      <c r="T17" s="2"/>
      <c r="U17"/>
      <c r="V17"/>
      <c r="W17">
        <f>FLOOR(($EC17*POWER((Q17-$ED17),$EE17)),1)</f>
        <v>374</v>
      </c>
      <c r="Y17" s="8"/>
      <c r="Z17" s="2">
        <f>FLOOR((AB17*$C17),0.01)</f>
        <v>27.34</v>
      </c>
      <c r="AA17" s="18">
        <f>AF17</f>
        <v>413</v>
      </c>
      <c r="AB17" s="6">
        <f>Gradings!E74</f>
        <v>1.2058</v>
      </c>
      <c r="AC17" s="2"/>
      <c r="AD17"/>
      <c r="AE17"/>
      <c r="AF17">
        <f>FLOOR(($EC17*POWER((Z17-$ED17),$EE17)),1)</f>
        <v>413</v>
      </c>
      <c r="AI17" s="2">
        <f>FLOOR((AK17*$C17),0.01)</f>
        <v>29.77</v>
      </c>
      <c r="AJ17" s="18">
        <f>AO17</f>
        <v>458</v>
      </c>
      <c r="AK17" s="6">
        <f>Gradings!F74</f>
        <v>1.3128</v>
      </c>
      <c r="AO17">
        <f>FLOOR(($EC17*POWER((AI17-$ED17),$EE17)),1)</f>
        <v>458</v>
      </c>
      <c r="AQ17" s="8"/>
      <c r="AR17" s="2">
        <f>FLOOR((AT17*$C17),0.01)</f>
        <v>32.67</v>
      </c>
      <c r="AS17" s="18">
        <f>AX17</f>
        <v>513</v>
      </c>
      <c r="AT17" s="6">
        <f>Gradings!G74</f>
        <v>1.4407000000000001</v>
      </c>
      <c r="AV17"/>
      <c r="AW17"/>
      <c r="AX17">
        <f>FLOOR(($EC17*POWER((AR17-$ED17),$EE17)),1)</f>
        <v>513</v>
      </c>
      <c r="AZ17" s="8"/>
      <c r="BA17" s="2">
        <f>FLOOR((BC17*$C17),0.01)</f>
        <v>36.19</v>
      </c>
      <c r="BB17" s="18">
        <f>BG17</f>
        <v>580</v>
      </c>
      <c r="BC17" s="6">
        <f>Gradings!H74</f>
        <v>1.5961000000000001</v>
      </c>
      <c r="BE17"/>
      <c r="BF17"/>
      <c r="BG17">
        <f>FLOOR(($EC17*POWER((BA17-$ED17),$EE17)),1)</f>
        <v>580</v>
      </c>
      <c r="BI17" s="8"/>
      <c r="BJ17" s="2">
        <f>FLOOR((BL17*$C17),0.01)</f>
        <v>40.65</v>
      </c>
      <c r="BK17" s="18">
        <f>BP17</f>
        <v>667</v>
      </c>
      <c r="BL17" s="6">
        <f>Gradings!I74</f>
        <v>1.7927</v>
      </c>
      <c r="BN17"/>
      <c r="BO17"/>
      <c r="BP17">
        <f>FLOOR(($EC17*POWER((BJ17-$ED17),$EE17)),1)</f>
        <v>667</v>
      </c>
      <c r="BR17" s="8"/>
      <c r="BS17" s="2">
        <f>FLOOR((BU17*$C17),0.01)</f>
        <v>46.58</v>
      </c>
      <c r="BT17" s="18">
        <f>BY17</f>
        <v>783</v>
      </c>
      <c r="BU17" s="6">
        <f>Gradings!J74</f>
        <v>2.0541999999999998</v>
      </c>
      <c r="BW17"/>
      <c r="BX17"/>
      <c r="BY17">
        <f>FLOOR(($EC17*POWER((BS17-$ED17),$EE17)),1)</f>
        <v>783</v>
      </c>
      <c r="CA17" s="8"/>
      <c r="CB17" s="2">
        <f>FLOOR((CD17*$C17),0.01)</f>
        <v>48.86</v>
      </c>
      <c r="CC17" s="18">
        <f>CH17</f>
        <v>829</v>
      </c>
      <c r="CD17" s="6">
        <f>Gradings!K74</f>
        <v>2.1545999999999998</v>
      </c>
      <c r="CF17"/>
      <c r="CG17"/>
      <c r="CH17">
        <f>FLOOR(($EC17*POWER((CB17-$ED17),$EE17)),1)</f>
        <v>829</v>
      </c>
      <c r="CJ17" s="8"/>
      <c r="CK17" s="2">
        <f>FLOOR((CM17*$C17),0.01)</f>
        <v>57.19</v>
      </c>
      <c r="CL17" s="18">
        <f>CQ17</f>
        <v>996</v>
      </c>
      <c r="CM17" s="6">
        <f>Gradings!L74</f>
        <v>2.5219999999999998</v>
      </c>
      <c r="CO17"/>
      <c r="CP17"/>
      <c r="CQ17">
        <f>FLOOR(($EC17*POWER((CK17-$ED17),$EE17)),1)</f>
        <v>996</v>
      </c>
      <c r="CS17" s="8"/>
      <c r="CT17" s="2">
        <f>FLOOR((CV17*$C17),0.01)</f>
        <v>68.95</v>
      </c>
      <c r="CU17" s="18">
        <f>CZ17</f>
        <v>1236</v>
      </c>
      <c r="CV17" s="6">
        <f>Gradings!M74</f>
        <v>3.0404</v>
      </c>
      <c r="CX17"/>
      <c r="CY17"/>
      <c r="CZ17">
        <f>FLOOR(($EC17*POWER((CT17-$ED17),$EE17)),1)</f>
        <v>1236</v>
      </c>
      <c r="DB17" s="8"/>
      <c r="DC17" s="2">
        <f>FLOOR((DE17*$C17),0.01)</f>
        <v>86.79</v>
      </c>
      <c r="DD17" s="18">
        <f>DI17</f>
        <v>1608</v>
      </c>
      <c r="DE17" s="6">
        <f>Gradings!N74</f>
        <v>3.827</v>
      </c>
      <c r="DG17"/>
      <c r="DH17"/>
      <c r="DI17">
        <f>FLOOR(($EC17*POWER((DC17-$ED17),$EE17)),1)</f>
        <v>1608</v>
      </c>
      <c r="DK17" s="8"/>
      <c r="DL17" s="2">
        <f>FLOOR((DN17*$C17),0.01)</f>
        <v>117.08</v>
      </c>
      <c r="DM17" s="18">
        <f>DR17</f>
        <v>2259</v>
      </c>
      <c r="DN17" s="6">
        <f>Gradings!O74</f>
        <v>5.1626000000000003</v>
      </c>
      <c r="DP17"/>
      <c r="DQ17"/>
      <c r="DR17">
        <f>FLOOR(($EC17*POWER((DL17-$ED17),$EE17)),1)</f>
        <v>2259</v>
      </c>
      <c r="DT17" s="8"/>
      <c r="DU17" s="2">
        <f>FLOOR((DW17*$C17),0.01)</f>
        <v>179.85</v>
      </c>
      <c r="DV17" s="18">
        <f>EA17</f>
        <v>3659</v>
      </c>
      <c r="DW17" s="6">
        <f>Gradings!P74</f>
        <v>7.9302000000000001</v>
      </c>
      <c r="DY17"/>
      <c r="DZ17"/>
      <c r="EA17">
        <f>FLOOR(($EC17*POWER((DU17-$ED17),$EE17)),1)</f>
        <v>3659</v>
      </c>
      <c r="EB17"/>
      <c r="EC17">
        <v>12.331</v>
      </c>
      <c r="ED17">
        <v>3</v>
      </c>
      <c r="EE17">
        <v>1.1000000000000001</v>
      </c>
      <c r="EH17">
        <f>FLOOR((EC17*POWER((C17-ED17),EE17)),1)</f>
        <v>326</v>
      </c>
      <c r="EI17" t="str">
        <f t="shared" si="0"/>
        <v>discus</v>
      </c>
    </row>
    <row r="18" spans="1:139" ht="12.75" thickBot="1">
      <c r="A18" s="1" t="str">
        <f>vocabulaire!B10</f>
        <v>3000 m</v>
      </c>
      <c r="B18" s="16">
        <v>14</v>
      </c>
      <c r="C18" s="42">
        <v>5.3</v>
      </c>
      <c r="D18" s="2">
        <f>60*B18+C18</f>
        <v>845.3</v>
      </c>
      <c r="E18" s="18">
        <f>EF18</f>
        <v>319</v>
      </c>
      <c r="G18" s="8">
        <f>FLOOR((K18/60),1)</f>
        <v>13</v>
      </c>
      <c r="H18" s="3">
        <f>K18-60*G18</f>
        <v>53.560000000000059</v>
      </c>
      <c r="I18" s="18">
        <f>L18</f>
        <v>342</v>
      </c>
      <c r="J18" s="6">
        <f>Gradings!C75</f>
        <v>0.98609999999999998</v>
      </c>
      <c r="K18" s="2">
        <f>CEILING((J18*$D18),0.01)</f>
        <v>833.56000000000006</v>
      </c>
      <c r="L18">
        <f>FLOOR(($EC18*POWER(($ED18-K18),$EE18)),1)</f>
        <v>342</v>
      </c>
      <c r="M18"/>
      <c r="N18"/>
      <c r="P18" s="8">
        <f>FLOOR((T18/60),1)</f>
        <v>13</v>
      </c>
      <c r="Q18" s="3">
        <f>T18-60*P18</f>
        <v>27.519999999999982</v>
      </c>
      <c r="R18" s="18">
        <f>U18</f>
        <v>397</v>
      </c>
      <c r="S18" s="6">
        <f>Gradings!D75</f>
        <v>0.95530000000000004</v>
      </c>
      <c r="T18" s="2">
        <f>CEILING((S18*$D18),0.01)</f>
        <v>807.52</v>
      </c>
      <c r="U18">
        <f>FLOOR(($EC18*POWER(($ED18-T18),$EE18)),1)</f>
        <v>397</v>
      </c>
      <c r="V18"/>
      <c r="W18"/>
      <c r="Y18" s="8">
        <f>FLOOR((AC18/60),1)</f>
        <v>12</v>
      </c>
      <c r="Z18" s="3">
        <f>AC18-60*Y18</f>
        <v>46.779999999999973</v>
      </c>
      <c r="AA18" s="18">
        <f>AD18</f>
        <v>491</v>
      </c>
      <c r="AB18" s="6">
        <f>Gradings!E75</f>
        <v>0.90710000000000002</v>
      </c>
      <c r="AC18" s="2">
        <f>CEILING((AB18*$D18),0.01)</f>
        <v>766.78</v>
      </c>
      <c r="AD18">
        <f>FLOOR(($EC18*POWER(($ED18-AC18),$EE18)),1)</f>
        <v>491</v>
      </c>
      <c r="AE18"/>
      <c r="AF18"/>
      <c r="AH18" s="8">
        <f>FLOOR((AL18/60),1)</f>
        <v>12</v>
      </c>
      <c r="AI18" s="3">
        <f>AL18-60*AH18</f>
        <v>0.78999999999996362</v>
      </c>
      <c r="AJ18" s="18">
        <f>AM18</f>
        <v>607</v>
      </c>
      <c r="AK18" s="6">
        <f>Gradings!F75</f>
        <v>0.85270000000000001</v>
      </c>
      <c r="AL18" s="2">
        <f>CEILING((AK18*$D18),0.01)</f>
        <v>720.79</v>
      </c>
      <c r="AM18">
        <f>FLOOR(($EC18*POWER(($ED18-AL18),$EE18)),1)</f>
        <v>607</v>
      </c>
      <c r="AQ18" s="8">
        <f>FLOOR((AU18/60),1)</f>
        <v>11</v>
      </c>
      <c r="AR18" s="3">
        <f>AU18-60*AQ18</f>
        <v>14.889999999999986</v>
      </c>
      <c r="AS18" s="18">
        <f>AV18</f>
        <v>735</v>
      </c>
      <c r="AT18" s="6">
        <f>Gradings!G75</f>
        <v>0.7984</v>
      </c>
      <c r="AU18" s="2">
        <f>CEILING((AT18*$D18),0.01)</f>
        <v>674.89</v>
      </c>
      <c r="AV18">
        <f>FLOOR(($EC18*POWER(($ED18-AU18),$EE18)),1)</f>
        <v>735</v>
      </c>
      <c r="AW18"/>
      <c r="AX18"/>
      <c r="AZ18" s="8">
        <f>FLOOR((BD18/60),1)</f>
        <v>10</v>
      </c>
      <c r="BA18" s="3">
        <f>BD18-60*AZ18</f>
        <v>28.909999999999968</v>
      </c>
      <c r="BB18" s="18">
        <f>BE18</f>
        <v>875</v>
      </c>
      <c r="BC18" s="6">
        <f>Gradings!H75</f>
        <v>0.74399999999999999</v>
      </c>
      <c r="BD18" s="2">
        <f>CEILING((BC18*$D18),0.01)</f>
        <v>628.91</v>
      </c>
      <c r="BE18">
        <f>FLOOR(($EC18*POWER(($ED18-BD18),$EE18)),1)</f>
        <v>875</v>
      </c>
      <c r="BF18"/>
      <c r="BG18"/>
      <c r="BI18" s="8">
        <f>FLOOR((BM18/60),1)</f>
        <v>9</v>
      </c>
      <c r="BJ18" s="3">
        <f>BM18-60*BI18</f>
        <v>42.919999999999959</v>
      </c>
      <c r="BK18" s="18">
        <f>BN18</f>
        <v>1026</v>
      </c>
      <c r="BL18" s="6">
        <f>Gradings!I75</f>
        <v>0.68959999999999999</v>
      </c>
      <c r="BM18" s="2">
        <f>CEILING((BL18*$D18),0.01)</f>
        <v>582.91999999999996</v>
      </c>
      <c r="BN18">
        <f>FLOOR(($EC18*POWER(($ED18-BM18),$EE18)),1)</f>
        <v>1026</v>
      </c>
      <c r="BO18"/>
      <c r="BP18"/>
      <c r="BR18" s="8">
        <f>FLOOR((BV18/60),1)</f>
        <v>8</v>
      </c>
      <c r="BS18" s="3">
        <f>BV18-60*BR18</f>
        <v>56.940000000000055</v>
      </c>
      <c r="BT18" s="18">
        <f>BW18</f>
        <v>1188</v>
      </c>
      <c r="BU18" s="6">
        <f>Gradings!J75</f>
        <v>0.63519999999999999</v>
      </c>
      <c r="BV18" s="2">
        <f>CEILING((BU18*$D18),0.01)</f>
        <v>536.94000000000005</v>
      </c>
      <c r="BW18">
        <f>FLOOR(($EC18*POWER(($ED18-BV18),$EE18)),1)</f>
        <v>1188</v>
      </c>
      <c r="BX18"/>
      <c r="BY18"/>
      <c r="CA18" s="8">
        <f>FLOOR((CE18/60),1)</f>
        <v>8</v>
      </c>
      <c r="CB18" s="3">
        <f>CE18-60*CA18</f>
        <v>10.960000000000036</v>
      </c>
      <c r="CC18" s="18">
        <f>CF18</f>
        <v>1361</v>
      </c>
      <c r="CD18" s="6">
        <f>Gradings!K75</f>
        <v>0.58079999999999998</v>
      </c>
      <c r="CE18" s="2">
        <f>CEILING((CD18*$D18),0.01)</f>
        <v>490.96000000000004</v>
      </c>
      <c r="CF18">
        <f>FLOOR(($EC18*POWER(($ED18-CE18),$EE18)),1)</f>
        <v>1361</v>
      </c>
      <c r="CG18"/>
      <c r="CH18"/>
      <c r="CJ18" s="8">
        <f>FLOOR((CN18/60),1)</f>
        <v>7</v>
      </c>
      <c r="CK18" s="3">
        <f>CN18-60*CJ18</f>
        <v>24.379999999999995</v>
      </c>
      <c r="CL18" s="18">
        <f>CO18</f>
        <v>1547</v>
      </c>
      <c r="CM18" s="6">
        <f>Gradings!L75</f>
        <v>0.52569999999999995</v>
      </c>
      <c r="CN18" s="2">
        <f>CEILING((CM18*$D18),0.01)</f>
        <v>444.38</v>
      </c>
      <c r="CO18">
        <f>FLOOR(($EC18*POWER(($ED18-CN18),$EE18)),1)</f>
        <v>1547</v>
      </c>
      <c r="CP18"/>
      <c r="CQ18"/>
      <c r="CS18" s="8">
        <f>FLOOR((CW18/60),1)</f>
        <v>6</v>
      </c>
      <c r="CT18" s="3">
        <f>CW18-60*CS18</f>
        <v>21.829999999999984</v>
      </c>
      <c r="CU18" s="18">
        <f>CX18</f>
        <v>1815</v>
      </c>
      <c r="CV18" s="6">
        <f>Gradings!M75</f>
        <v>0.45169999999999999</v>
      </c>
      <c r="CW18" s="2">
        <f>CEILING((CV18*$D18),0.01)</f>
        <v>381.83</v>
      </c>
      <c r="CX18">
        <f>FLOOR(($EC18*POWER(($ED18-CW18),$EE18)),1)</f>
        <v>1815</v>
      </c>
      <c r="CY18"/>
      <c r="CZ18"/>
      <c r="DB18" s="8">
        <f>FLOOR((DF18/60),1)</f>
        <v>4</v>
      </c>
      <c r="DC18" s="3">
        <f>DF18-60*DB18</f>
        <v>56.370000000000005</v>
      </c>
      <c r="DD18" s="18">
        <f>DG18</f>
        <v>2214</v>
      </c>
      <c r="DE18" s="6">
        <f>Gradings!N75</f>
        <v>0.35060000000000002</v>
      </c>
      <c r="DF18" s="2">
        <f>CEILING((DE18*$D18),0.01)</f>
        <v>296.37</v>
      </c>
      <c r="DG18">
        <f>FLOOR(($EC18*POWER(($ED18-DF18),$EE18)),1)</f>
        <v>2214</v>
      </c>
      <c r="DH18"/>
      <c r="DI18"/>
      <c r="DK18" s="8">
        <f>FLOOR((DO18/60),1)</f>
        <v>3</v>
      </c>
      <c r="DL18" s="3">
        <f>DO18-60*DK18</f>
        <v>8.0800000000000125</v>
      </c>
      <c r="DM18" s="18">
        <f>DP18</f>
        <v>2771</v>
      </c>
      <c r="DN18" s="6">
        <f>Gradings!O75</f>
        <v>0.2225</v>
      </c>
      <c r="DO18" s="2">
        <f>CEILING((DN18*$D18),0.01)</f>
        <v>188.08</v>
      </c>
      <c r="DP18">
        <f>FLOOR(($EC18*POWER(($ED18-DO18),$EE18)),1)</f>
        <v>2771</v>
      </c>
      <c r="DQ18"/>
      <c r="DR18"/>
      <c r="DT18" s="8">
        <f>FLOOR((DX18/60),1)</f>
        <v>0</v>
      </c>
      <c r="DU18" s="3">
        <f>DX18-60*DT18</f>
        <v>56.980000000000004</v>
      </c>
      <c r="DV18" s="18">
        <f>DY18</f>
        <v>3524</v>
      </c>
      <c r="DW18" s="6">
        <f>Gradings!P75</f>
        <v>6.7400000000000002E-2</v>
      </c>
      <c r="DX18" s="2">
        <f>CEILING((DW18*$D18),0.01)</f>
        <v>56.980000000000004</v>
      </c>
      <c r="DY18">
        <f>FLOOR(($EC18*POWER(($ED18-DX18),$EE18)),1)</f>
        <v>3524</v>
      </c>
      <c r="DZ18"/>
      <c r="EA18"/>
      <c r="EB18"/>
      <c r="EC18">
        <v>6.8300000000000001E-3</v>
      </c>
      <c r="ED18">
        <v>1150</v>
      </c>
      <c r="EE18">
        <v>1.88</v>
      </c>
      <c r="EF18">
        <f>FLOOR((EC18*POWER((ED18-D18),EE18)),1)</f>
        <v>319</v>
      </c>
      <c r="EI18" t="str">
        <f t="shared" si="0"/>
        <v>3000 m</v>
      </c>
    </row>
    <row r="19" spans="1:139" s="11" customFormat="1">
      <c r="A19" s="19" t="str">
        <f>vocabulaire!B31</f>
        <v>dag 2</v>
      </c>
      <c r="B19" s="20"/>
      <c r="C19" s="43"/>
      <c r="D19" s="21"/>
      <c r="E19" s="22">
        <f>SUM(E11:E18)</f>
        <v>3061</v>
      </c>
      <c r="F19" s="23"/>
      <c r="G19" s="22"/>
      <c r="H19" s="22"/>
      <c r="I19" s="22">
        <f>SUM(I11:I18)</f>
        <v>3298</v>
      </c>
      <c r="J19" s="22"/>
      <c r="K19" s="22"/>
      <c r="L19" s="20"/>
      <c r="M19" s="20"/>
      <c r="N19" s="20"/>
      <c r="O19" s="23"/>
      <c r="P19" s="22"/>
      <c r="Q19" s="22"/>
      <c r="R19" s="22">
        <f>SUM(R11:R18)</f>
        <v>3838</v>
      </c>
      <c r="S19" s="22"/>
      <c r="T19" s="22"/>
      <c r="U19" s="20"/>
      <c r="V19" s="20"/>
      <c r="W19" s="20"/>
      <c r="X19" s="23"/>
      <c r="Y19" s="22"/>
      <c r="Z19" s="22"/>
      <c r="AA19" s="22">
        <f>SUM(AA11:AA18)</f>
        <v>4471</v>
      </c>
      <c r="AB19" s="22"/>
      <c r="AC19" s="22"/>
      <c r="AD19" s="20"/>
      <c r="AE19" s="20"/>
      <c r="AF19" s="20"/>
      <c r="AG19" s="23"/>
      <c r="AH19" s="22"/>
      <c r="AI19" s="22"/>
      <c r="AJ19" s="22">
        <f>SUM(AJ11:AJ18)</f>
        <v>5081</v>
      </c>
      <c r="AK19" s="22"/>
      <c r="AL19" s="22"/>
      <c r="AM19" s="20"/>
      <c r="AN19" s="20"/>
      <c r="AO19" s="20"/>
      <c r="AP19" s="21"/>
      <c r="AQ19" s="22"/>
      <c r="AR19" s="22"/>
      <c r="AS19" s="22">
        <f>SUM(AS11:AS18)</f>
        <v>5851</v>
      </c>
      <c r="AT19" s="22"/>
      <c r="AU19" s="22"/>
      <c r="AV19" s="20"/>
      <c r="AW19" s="20"/>
      <c r="AX19" s="20"/>
      <c r="AY19" s="21"/>
      <c r="AZ19" s="22"/>
      <c r="BA19" s="22"/>
      <c r="BB19" s="22">
        <f>SUM(BB11:BB18)</f>
        <v>6726</v>
      </c>
      <c r="BC19" s="22"/>
      <c r="BD19" s="22"/>
      <c r="BE19" s="20"/>
      <c r="BF19" s="20"/>
      <c r="BG19" s="20"/>
      <c r="BH19" s="21"/>
      <c r="BI19" s="22"/>
      <c r="BJ19" s="22"/>
      <c r="BK19" s="22">
        <f>SUM(BK11:BK18)</f>
        <v>7757</v>
      </c>
      <c r="BL19" s="22"/>
      <c r="BM19" s="22"/>
      <c r="BN19" s="20"/>
      <c r="BO19" s="20"/>
      <c r="BP19" s="20"/>
      <c r="BQ19" s="21"/>
      <c r="BR19" s="22"/>
      <c r="BS19" s="22"/>
      <c r="BT19" s="22">
        <f>SUM(BT11:BT18)</f>
        <v>9025</v>
      </c>
      <c r="BU19" s="22"/>
      <c r="BV19" s="22"/>
      <c r="BW19" s="20"/>
      <c r="BX19" s="20"/>
      <c r="BY19" s="20"/>
      <c r="BZ19" s="21"/>
      <c r="CA19" s="22"/>
      <c r="CB19" s="22"/>
      <c r="CC19" s="22">
        <f>SUM(CC11:CC18)</f>
        <v>10397</v>
      </c>
      <c r="CD19" s="22"/>
      <c r="CE19" s="22"/>
      <c r="CF19" s="20"/>
      <c r="CG19" s="20"/>
      <c r="CH19" s="20"/>
      <c r="CI19" s="21"/>
      <c r="CJ19" s="22"/>
      <c r="CK19" s="22"/>
      <c r="CL19" s="22">
        <f>SUM(CL11:CL18)</f>
        <v>12462</v>
      </c>
      <c r="CM19" s="22"/>
      <c r="CN19" s="22"/>
      <c r="CR19" s="21"/>
      <c r="CS19" s="22"/>
      <c r="CT19" s="22"/>
      <c r="CU19" s="22">
        <f>SUM(CU11:CU18)</f>
        <v>17995</v>
      </c>
      <c r="CV19" s="22"/>
      <c r="CW19" s="22"/>
      <c r="DA19" s="21"/>
      <c r="DB19" s="22"/>
      <c r="DC19" s="22"/>
      <c r="DD19" s="22">
        <f>SUM(DD11:DD18)</f>
        <v>21481</v>
      </c>
      <c r="DE19" s="22"/>
      <c r="DF19" s="22"/>
      <c r="DJ19" s="21"/>
      <c r="DK19" s="22"/>
      <c r="DL19" s="22"/>
      <c r="DM19" s="22">
        <f>SUM(DM11:DM18)</f>
        <v>27331</v>
      </c>
      <c r="DN19" s="22"/>
      <c r="DO19" s="22"/>
      <c r="DS19" s="21"/>
      <c r="DT19" s="22"/>
      <c r="DU19" s="22"/>
      <c r="DV19" s="22">
        <f>SUM(DV11:DV18)</f>
        <v>41857</v>
      </c>
      <c r="DW19" s="22"/>
      <c r="DX19" s="22"/>
    </row>
    <row r="21" spans="1:139" s="10" customFormat="1">
      <c r="A21" s="24" t="str">
        <f>vocabulaire!B28</f>
        <v>TOTAAL</v>
      </c>
      <c r="B21" s="25"/>
      <c r="C21" s="44"/>
      <c r="E21" s="27">
        <f>E$9+E$19</f>
        <v>5714</v>
      </c>
      <c r="F21" s="27"/>
      <c r="G21" s="27"/>
      <c r="H21" s="27"/>
      <c r="I21" s="27">
        <f>I$9+I$19</f>
        <v>6308</v>
      </c>
      <c r="J21" s="27">
        <f>J$9+J$19</f>
        <v>0</v>
      </c>
      <c r="K21" s="27">
        <f>K$9+K$19</f>
        <v>0</v>
      </c>
      <c r="L21" s="27"/>
      <c r="M21" s="27"/>
      <c r="N21" s="27"/>
      <c r="O21" s="27"/>
      <c r="P21" s="27"/>
      <c r="Q21" s="27"/>
      <c r="R21" s="27">
        <f>R$9+R$19</f>
        <v>7419</v>
      </c>
      <c r="S21" s="27"/>
      <c r="T21" s="27"/>
      <c r="U21" s="27"/>
      <c r="V21" s="27"/>
      <c r="W21" s="27"/>
      <c r="X21" s="27"/>
      <c r="Y21" s="27"/>
      <c r="Z21" s="27"/>
      <c r="AA21" s="27">
        <f>AA$9+AA$19</f>
        <v>8603</v>
      </c>
      <c r="AB21" s="27"/>
      <c r="AC21" s="27"/>
      <c r="AD21" s="27"/>
      <c r="AE21" s="27"/>
      <c r="AF21" s="27"/>
      <c r="AG21" s="27"/>
      <c r="AH21" s="27"/>
      <c r="AI21" s="27"/>
      <c r="AJ21" s="27">
        <f>AJ$9+AJ$19</f>
        <v>9683</v>
      </c>
      <c r="AK21" s="27"/>
      <c r="AL21" s="27"/>
      <c r="AM21" s="27"/>
      <c r="AN21" s="27"/>
      <c r="AO21" s="27"/>
      <c r="AP21" s="27"/>
      <c r="AQ21" s="27"/>
      <c r="AR21" s="27"/>
      <c r="AS21" s="27">
        <f>AS$9+AS$19</f>
        <v>11107</v>
      </c>
      <c r="AT21" s="27"/>
      <c r="AU21" s="27"/>
      <c r="AV21" s="27"/>
      <c r="AW21" s="27"/>
      <c r="AX21" s="27"/>
      <c r="AY21" s="27"/>
      <c r="AZ21" s="27"/>
      <c r="BA21" s="27"/>
      <c r="BB21" s="27">
        <f>BB$9+BB$19</f>
        <v>12704</v>
      </c>
      <c r="BC21" s="27"/>
      <c r="BD21" s="27"/>
      <c r="BE21" s="27"/>
      <c r="BF21" s="27"/>
      <c r="BG21" s="27"/>
      <c r="BH21" s="27"/>
      <c r="BI21" s="27"/>
      <c r="BJ21" s="27"/>
      <c r="BK21" s="27">
        <f>BK$9+BK$19</f>
        <v>14583</v>
      </c>
      <c r="BL21" s="27"/>
      <c r="BM21" s="27"/>
      <c r="BN21" s="27"/>
      <c r="BO21" s="27"/>
      <c r="BP21" s="27"/>
      <c r="BQ21" s="27"/>
      <c r="BR21" s="27"/>
      <c r="BS21" s="27"/>
      <c r="BT21" s="27">
        <f>BT$9+BT$19</f>
        <v>16874</v>
      </c>
      <c r="BU21" s="27"/>
      <c r="BV21" s="27"/>
      <c r="BW21" s="27"/>
      <c r="BX21" s="27"/>
      <c r="BY21" s="27"/>
      <c r="BZ21" s="27"/>
      <c r="CA21" s="27"/>
      <c r="CB21" s="27"/>
      <c r="CC21" s="27">
        <f>CC$9+CC$19</f>
        <v>19301</v>
      </c>
      <c r="CD21" s="27"/>
      <c r="CE21" s="27"/>
      <c r="CF21" s="27"/>
      <c r="CG21" s="27"/>
      <c r="CH21" s="27" t="s">
        <v>87</v>
      </c>
      <c r="CI21" s="27"/>
      <c r="CJ21" s="27"/>
      <c r="CK21" s="27"/>
      <c r="CL21" s="27">
        <f>CL$9+CL$19</f>
        <v>22885</v>
      </c>
      <c r="CM21" s="27"/>
      <c r="CN21" s="27"/>
      <c r="CO21" s="27"/>
      <c r="CP21" s="27"/>
      <c r="CQ21" s="27"/>
      <c r="CR21" s="27"/>
      <c r="CS21" s="27"/>
      <c r="CT21" s="27"/>
      <c r="CU21" s="27">
        <f>CU$9+CU$19</f>
        <v>34507</v>
      </c>
      <c r="CV21" s="27"/>
      <c r="CW21" s="27"/>
      <c r="CX21" s="27"/>
      <c r="CY21" s="27"/>
      <c r="CZ21" s="27"/>
      <c r="DA21" s="27"/>
      <c r="DB21" s="27"/>
      <c r="DC21" s="27"/>
      <c r="DD21" s="27">
        <f>DD$9+DD$19</f>
        <v>39862</v>
      </c>
      <c r="DE21" s="27"/>
      <c r="DF21" s="27"/>
      <c r="DG21" s="27"/>
      <c r="DH21" s="27"/>
      <c r="DI21" s="27"/>
      <c r="DJ21" s="27"/>
      <c r="DK21" s="27"/>
      <c r="DL21" s="27"/>
      <c r="DM21" s="27">
        <f>DM$9+DM$19</f>
        <v>47856</v>
      </c>
      <c r="DN21" s="27"/>
      <c r="DO21" s="27"/>
      <c r="DP21" s="27"/>
      <c r="DQ21" s="27"/>
      <c r="DR21" s="27"/>
      <c r="DS21" s="27"/>
      <c r="DT21" s="27"/>
      <c r="DU21" s="27"/>
      <c r="DV21" s="27">
        <f>DV$9+DV$19</f>
        <v>65167</v>
      </c>
      <c r="DW21" s="27"/>
      <c r="DX21" s="27"/>
      <c r="DY21" s="27"/>
      <c r="DZ21" s="27"/>
      <c r="EA21" s="27"/>
    </row>
    <row r="22" spans="1:139" s="35" customFormat="1">
      <c r="C22" s="4"/>
      <c r="D22" s="4"/>
      <c r="E22" s="7" t="s">
        <v>10</v>
      </c>
      <c r="F22" s="7"/>
      <c r="G22" s="7"/>
      <c r="H22" s="7"/>
      <c r="I22" s="7" t="str">
        <f>H1</f>
        <v>W35</v>
      </c>
      <c r="J22" s="7"/>
      <c r="K22" s="7"/>
      <c r="L22" s="7"/>
      <c r="M22" s="7"/>
      <c r="N22" s="7"/>
      <c r="O22" s="7"/>
      <c r="P22" s="7"/>
      <c r="Q22" s="7"/>
      <c r="R22" s="7" t="str">
        <f>Q1</f>
        <v>W40</v>
      </c>
      <c r="S22" s="7"/>
      <c r="T22" s="7"/>
      <c r="U22" s="7"/>
      <c r="V22" s="7"/>
      <c r="W22" s="7"/>
      <c r="X22" s="7"/>
      <c r="Y22" s="7"/>
      <c r="Z22" s="7"/>
      <c r="AA22" s="7" t="str">
        <f>Z1</f>
        <v>W45</v>
      </c>
      <c r="AB22" s="7"/>
      <c r="AC22" s="7"/>
      <c r="AD22" s="7"/>
      <c r="AE22" s="7"/>
      <c r="AF22" s="7"/>
      <c r="AG22" s="7"/>
      <c r="AH22" s="7"/>
      <c r="AI22" s="4"/>
      <c r="AJ22" s="7" t="str">
        <f>AI1</f>
        <v>W50</v>
      </c>
      <c r="AK22" s="5"/>
      <c r="AL22" s="4"/>
      <c r="AP22" s="4"/>
      <c r="AQ22" s="4"/>
      <c r="AR22" s="4"/>
      <c r="AS22" s="4" t="str">
        <f>AR1</f>
        <v>W55</v>
      </c>
      <c r="AT22" s="4"/>
      <c r="AU22" s="4"/>
      <c r="AV22" s="4"/>
      <c r="AW22" s="4"/>
      <c r="AX22" s="4"/>
      <c r="AY22" s="4"/>
      <c r="AZ22" s="4"/>
      <c r="BA22" s="4"/>
      <c r="BB22" s="4" t="str">
        <f>BA1</f>
        <v>W60</v>
      </c>
      <c r="BC22" s="4"/>
      <c r="BD22" s="4"/>
      <c r="BE22" s="4"/>
      <c r="BF22" s="4"/>
      <c r="BG22" s="4"/>
      <c r="BH22" s="4"/>
      <c r="BI22" s="4"/>
      <c r="BJ22" s="4"/>
      <c r="BK22" s="4" t="str">
        <f>BJ1</f>
        <v>W65</v>
      </c>
      <c r="BL22" s="4"/>
      <c r="BM22" s="4"/>
      <c r="BN22" s="4"/>
      <c r="BO22" s="4"/>
      <c r="BP22" s="4"/>
      <c r="BQ22" s="4"/>
      <c r="BR22" s="4"/>
      <c r="BS22" s="4"/>
      <c r="BT22" s="4" t="str">
        <f>BS1</f>
        <v>W70</v>
      </c>
      <c r="BU22" s="4"/>
      <c r="BV22" s="4"/>
      <c r="BW22" s="4"/>
      <c r="BX22" s="4"/>
      <c r="BY22" s="4"/>
      <c r="BZ22" s="4"/>
      <c r="CA22" s="4"/>
      <c r="CB22" s="4"/>
      <c r="CC22" s="4" t="str">
        <f>CB1</f>
        <v>W75</v>
      </c>
      <c r="CD22" s="4"/>
      <c r="CE22" s="4"/>
      <c r="CF22" s="4"/>
      <c r="CG22" s="4"/>
      <c r="CH22" s="4"/>
      <c r="CI22" s="4"/>
      <c r="CJ22" s="4"/>
      <c r="CK22" s="4"/>
      <c r="CL22" s="4" t="str">
        <f>CK1</f>
        <v>W80</v>
      </c>
      <c r="CM22" s="4"/>
      <c r="CN22" s="4"/>
      <c r="CO22" s="4"/>
      <c r="CP22" s="4"/>
      <c r="CQ22" s="4"/>
      <c r="CR22" s="4"/>
      <c r="CS22" s="4"/>
      <c r="CT22" s="4"/>
      <c r="CU22" s="4" t="str">
        <f>CT1</f>
        <v>W85</v>
      </c>
      <c r="CV22" s="4"/>
      <c r="CW22" s="4"/>
      <c r="CX22" s="4"/>
      <c r="CY22" s="4"/>
      <c r="CZ22" s="4"/>
      <c r="DA22" s="4"/>
      <c r="DB22" s="4"/>
      <c r="DC22" s="4"/>
      <c r="DD22" s="4" t="str">
        <f>DC1</f>
        <v>W90</v>
      </c>
      <c r="DE22" s="4"/>
      <c r="DF22" s="4"/>
      <c r="DG22" s="4"/>
      <c r="DH22" s="4"/>
      <c r="DI22" s="4"/>
      <c r="DJ22" s="4"/>
      <c r="DK22" s="4"/>
      <c r="DL22" s="4"/>
      <c r="DM22" s="4" t="str">
        <f>DL1</f>
        <v>W95</v>
      </c>
      <c r="DN22" s="4"/>
      <c r="DO22" s="4"/>
      <c r="DP22" s="4"/>
      <c r="DQ22" s="4"/>
      <c r="DR22" s="4"/>
      <c r="DS22" s="4"/>
      <c r="DT22" s="4"/>
      <c r="DU22" s="4"/>
      <c r="DV22" s="4" t="str">
        <f>DU1</f>
        <v>W100</v>
      </c>
      <c r="DW22" s="4"/>
      <c r="DX22" s="4"/>
      <c r="DY22" s="4"/>
      <c r="DZ22" s="4"/>
      <c r="EA22" s="4"/>
      <c r="EB22" s="4"/>
    </row>
    <row r="24" spans="1:139">
      <c r="C24" s="4" t="str">
        <f>vocabulaire!B35</f>
        <v>zevenk 1:</v>
      </c>
      <c r="E24" s="8">
        <f>E3+E4+E7+E8</f>
        <v>1884</v>
      </c>
      <c r="H24" s="2"/>
      <c r="I24" s="8">
        <f>I3+I4+I7+I8</f>
        <v>2139</v>
      </c>
      <c r="K24" s="2"/>
      <c r="L24" s="34"/>
      <c r="M24" s="34"/>
      <c r="N24" s="34"/>
      <c r="R24" s="8">
        <f>R3+R4+R7+R8</f>
        <v>2526</v>
      </c>
      <c r="AA24" s="8">
        <f>AA3+AA4+AA7+AA8</f>
        <v>2874</v>
      </c>
      <c r="AG24" s="6"/>
      <c r="AH24" s="2"/>
      <c r="AJ24" s="8">
        <f>AJ3+AJ4+AJ7+AJ8</f>
        <v>3206</v>
      </c>
      <c r="AK24" s="8"/>
      <c r="AL24" s="8"/>
      <c r="AO24" s="2"/>
      <c r="AS24" s="8">
        <f>AS3+AS4+AS7+AS8</f>
        <v>3632</v>
      </c>
      <c r="BB24" s="8">
        <f>BB3+BB4+BB7+BB8</f>
        <v>4095</v>
      </c>
      <c r="BK24" s="8">
        <f>BK3+BK4+BK7+BK8</f>
        <v>4642</v>
      </c>
      <c r="BT24" s="8">
        <f>BT3+BT4+BT7+BT8</f>
        <v>5308</v>
      </c>
      <c r="CC24" s="8">
        <f>CC3+CC4+CC7+CC8</f>
        <v>5929</v>
      </c>
      <c r="CL24" s="8">
        <f>CL3+CL4+CL7+CL8</f>
        <v>6915</v>
      </c>
      <c r="EB24"/>
    </row>
    <row r="25" spans="1:139">
      <c r="C25" s="4" t="str">
        <f>vocabulaire!B36</f>
        <v>zevenk 2:</v>
      </c>
      <c r="E25" s="8">
        <f>E12+E14+E15</f>
        <v>1192</v>
      </c>
      <c r="H25" s="2"/>
      <c r="I25" s="8">
        <f>I12+I14+I15</f>
        <v>1282</v>
      </c>
      <c r="K25" s="2"/>
      <c r="L25" s="34"/>
      <c r="M25" s="34"/>
      <c r="N25" s="34"/>
      <c r="R25" s="8">
        <f>R12+R14+R15</f>
        <v>1466</v>
      </c>
      <c r="AA25" s="8">
        <f>AA12+AA14+AA15</f>
        <v>1677</v>
      </c>
      <c r="AG25" s="6"/>
      <c r="AH25" s="2"/>
      <c r="AJ25" s="8">
        <f>AJ12+AJ14+AJ15</f>
        <v>1890</v>
      </c>
      <c r="AK25" s="8"/>
      <c r="AL25" s="8"/>
      <c r="AO25" s="2"/>
      <c r="AS25" s="8">
        <f>AS12+AS14+AS15</f>
        <v>2159</v>
      </c>
      <c r="BB25" s="8">
        <f>BB12+BB14+BB15</f>
        <v>2477</v>
      </c>
      <c r="BK25" s="8">
        <f>BK12+BK14+BK15</f>
        <v>2868</v>
      </c>
      <c r="BT25" s="8">
        <f>BT12+BT14+BT15</f>
        <v>3376</v>
      </c>
      <c r="CC25" s="8">
        <f>CC12+CC14+CC15</f>
        <v>3940</v>
      </c>
      <c r="CL25" s="8">
        <f>CL12+CL14+CL15</f>
        <v>4910</v>
      </c>
      <c r="EB25"/>
    </row>
    <row r="26" spans="1:139">
      <c r="C26" s="4" t="str">
        <f>vocabulaire!B34</f>
        <v>zevenkamp:</v>
      </c>
      <c r="E26" s="8">
        <f>E24+E25</f>
        <v>3076</v>
      </c>
      <c r="H26" s="2"/>
      <c r="I26" s="8">
        <f>I24+I25</f>
        <v>3421</v>
      </c>
      <c r="K26" s="2"/>
      <c r="L26" s="34"/>
      <c r="M26" s="34"/>
      <c r="N26" s="34"/>
      <c r="R26" s="8">
        <f>R24+R25</f>
        <v>3992</v>
      </c>
      <c r="AA26" s="8">
        <f>AA24+AA25</f>
        <v>4551</v>
      </c>
      <c r="AG26" s="6"/>
      <c r="AH26" s="2"/>
      <c r="AJ26" s="8">
        <f>AJ24+AJ25</f>
        <v>5096</v>
      </c>
      <c r="AK26" s="8"/>
      <c r="AL26" s="8"/>
      <c r="AO26" s="2"/>
      <c r="AS26" s="8">
        <f>AS24+AS25</f>
        <v>5791</v>
      </c>
      <c r="AY26" s="2" t="s">
        <v>87</v>
      </c>
      <c r="BB26" s="8">
        <f>BB24+BB25</f>
        <v>6572</v>
      </c>
      <c r="BK26" s="8">
        <f>BK24+BK25</f>
        <v>7510</v>
      </c>
      <c r="BT26" s="8">
        <f>BT24+BT25</f>
        <v>8684</v>
      </c>
      <c r="CC26" s="8">
        <f>CC24+CC25</f>
        <v>9869</v>
      </c>
      <c r="CL26" s="8">
        <f>CL24+CL25</f>
        <v>11825</v>
      </c>
      <c r="EB26"/>
    </row>
    <row r="27" spans="1:139">
      <c r="F27"/>
      <c r="G27"/>
      <c r="H27" s="1"/>
      <c r="I27" s="1"/>
      <c r="J27"/>
      <c r="K27" s="1"/>
      <c r="L27" s="1"/>
      <c r="M27" s="1"/>
      <c r="N27" s="1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</row>
    <row r="28" spans="1:139">
      <c r="F28"/>
      <c r="G28"/>
      <c r="H28" s="1"/>
      <c r="I28" s="1"/>
      <c r="J28"/>
      <c r="K28" s="1"/>
      <c r="L28" s="1"/>
      <c r="M28" s="1"/>
      <c r="N28" s="1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</row>
    <row r="29" spans="1:139">
      <c r="A29" s="1" t="str">
        <f>vocabulaire!B29</f>
        <v>overzicht</v>
      </c>
      <c r="B29" s="33" t="s">
        <v>23</v>
      </c>
      <c r="C29" s="45">
        <f>E21</f>
        <v>5714</v>
      </c>
      <c r="D29"/>
      <c r="E29"/>
      <c r="F29"/>
      <c r="G29"/>
      <c r="H29" s="1"/>
      <c r="I29" s="1"/>
      <c r="J29"/>
      <c r="K29" s="1"/>
      <c r="L29" s="1"/>
      <c r="M29" s="1"/>
      <c r="N29" s="1"/>
      <c r="O29" s="1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</row>
    <row r="30" spans="1:139">
      <c r="B30" s="2" t="s">
        <v>16</v>
      </c>
      <c r="C30" s="45">
        <f>I21</f>
        <v>6308</v>
      </c>
      <c r="D30"/>
      <c r="E30"/>
      <c r="F30"/>
      <c r="G30"/>
      <c r="H30" s="1"/>
      <c r="I30" s="1"/>
      <c r="J30"/>
      <c r="K30" s="1"/>
      <c r="L30" s="1"/>
      <c r="M30" s="1"/>
      <c r="N30" s="1"/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</row>
    <row r="31" spans="1:139">
      <c r="B31" s="2" t="s">
        <v>15</v>
      </c>
      <c r="C31" s="45">
        <f>R21</f>
        <v>7419</v>
      </c>
      <c r="D31"/>
      <c r="E31"/>
      <c r="F31"/>
      <c r="G31"/>
      <c r="H31" s="1"/>
      <c r="I31" s="1"/>
      <c r="J31"/>
      <c r="K31" s="1"/>
      <c r="L31" s="1"/>
      <c r="M31" s="1"/>
      <c r="N31" s="1"/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</row>
    <row r="32" spans="1:139">
      <c r="B32" s="2" t="s">
        <v>14</v>
      </c>
      <c r="C32" s="45">
        <f>AA21</f>
        <v>8603</v>
      </c>
      <c r="D32"/>
      <c r="E32"/>
      <c r="F32"/>
      <c r="G32"/>
      <c r="H32" s="1"/>
      <c r="I32" s="1"/>
      <c r="J32"/>
      <c r="K32" s="1"/>
      <c r="L32" s="1"/>
      <c r="M32" s="1"/>
      <c r="N32" s="1"/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K32"/>
      <c r="AL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</row>
    <row r="33" spans="1:132">
      <c r="B33" s="2" t="s">
        <v>4</v>
      </c>
      <c r="C33" s="45">
        <f>AJ21</f>
        <v>9683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</row>
    <row r="34" spans="1:132">
      <c r="B34" s="2" t="s">
        <v>17</v>
      </c>
      <c r="C34" s="45">
        <f>AS21</f>
        <v>11107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</row>
    <row r="35" spans="1:132">
      <c r="B35" t="s">
        <v>18</v>
      </c>
      <c r="C35" s="45">
        <f>BB21</f>
        <v>12704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</row>
    <row r="36" spans="1:132">
      <c r="B36" t="s">
        <v>19</v>
      </c>
      <c r="C36" s="45">
        <f>BK21</f>
        <v>14583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</row>
    <row r="37" spans="1:132">
      <c r="B37" t="s">
        <v>20</v>
      </c>
      <c r="C37" s="45">
        <f>BT21</f>
        <v>16874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</row>
    <row r="38" spans="1:132">
      <c r="B38" t="s">
        <v>21</v>
      </c>
      <c r="C38" s="45">
        <f>CC21</f>
        <v>19301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</row>
    <row r="39" spans="1:132">
      <c r="B39" t="s">
        <v>22</v>
      </c>
      <c r="C39" s="46">
        <f>CL21</f>
        <v>22885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</row>
    <row r="40" spans="1:132">
      <c r="A40"/>
      <c r="C40" s="35"/>
      <c r="D40"/>
      <c r="E40"/>
      <c r="F40"/>
      <c r="G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</row>
    <row r="41" spans="1:132">
      <c r="A41"/>
    </row>
    <row r="42" spans="1:132">
      <c r="A42"/>
    </row>
    <row r="43" spans="1:132">
      <c r="A43"/>
    </row>
    <row r="44" spans="1:132">
      <c r="A44"/>
    </row>
    <row r="45" spans="1:132">
      <c r="A45"/>
    </row>
    <row r="46" spans="1:132">
      <c r="A46"/>
    </row>
    <row r="47" spans="1:132">
      <c r="A47"/>
    </row>
    <row r="48" spans="1:132">
      <c r="A48"/>
    </row>
    <row r="49" spans="1:1">
      <c r="A49"/>
    </row>
    <row r="50" spans="1:1">
      <c r="A50"/>
    </row>
    <row r="51" spans="1:1">
      <c r="A51"/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7"/>
  <sheetViews>
    <sheetView workbookViewId="0">
      <selection activeCell="AA46" sqref="AA46"/>
    </sheetView>
  </sheetViews>
  <sheetFormatPr defaultColWidth="11.42578125" defaultRowHeight="12"/>
  <cols>
    <col min="1" max="1" width="8.28515625" style="1" bestFit="1" customWidth="1"/>
    <col min="2" max="2" width="4.42578125" customWidth="1"/>
    <col min="3" max="3" width="8.42578125" style="4" bestFit="1" customWidth="1"/>
    <col min="4" max="4" width="7.85546875" style="2" hidden="1" customWidth="1"/>
    <col min="5" max="5" width="5.140625" style="8" bestFit="1" customWidth="1"/>
    <col min="6" max="6" width="1.85546875" style="9" customWidth="1"/>
    <col min="7" max="7" width="3.140625" style="9" customWidth="1"/>
    <col min="8" max="8" width="5.85546875" style="9" bestFit="1" customWidth="1"/>
    <col min="9" max="9" width="5.140625" style="9" customWidth="1"/>
    <col min="10" max="10" width="6.85546875" style="9" hidden="1" customWidth="1"/>
    <col min="11" max="11" width="7.85546875" style="9" hidden="1" customWidth="1"/>
    <col min="12" max="12" width="5.140625" style="9" hidden="1" customWidth="1"/>
    <col min="13" max="13" width="4.140625" style="9" hidden="1" customWidth="1"/>
    <col min="14" max="14" width="5" style="9" hidden="1" customWidth="1"/>
    <col min="15" max="15" width="1.85546875" style="9" customWidth="1"/>
    <col min="16" max="16" width="3.140625" style="9" customWidth="1"/>
    <col min="17" max="17" width="5.85546875" style="9" bestFit="1" customWidth="1"/>
    <col min="18" max="18" width="5.140625" style="9" bestFit="1" customWidth="1"/>
    <col min="19" max="19" width="6.85546875" style="9" hidden="1" customWidth="1"/>
    <col min="20" max="20" width="7.85546875" style="9" hidden="1" customWidth="1"/>
    <col min="21" max="23" width="5.140625" style="9" hidden="1" customWidth="1"/>
    <col min="24" max="24" width="1.85546875" style="9" customWidth="1"/>
    <col min="25" max="25" width="3.140625" style="9" customWidth="1"/>
    <col min="26" max="26" width="5.85546875" style="9" bestFit="1" customWidth="1"/>
    <col min="27" max="27" width="6.140625" style="9" customWidth="1"/>
    <col min="28" max="28" width="6.85546875" style="9" hidden="1" customWidth="1"/>
    <col min="29" max="29" width="7.85546875" style="9" hidden="1" customWidth="1"/>
    <col min="30" max="32" width="5.140625" style="9" hidden="1" customWidth="1"/>
    <col min="33" max="33" width="1.85546875" style="9" customWidth="1"/>
    <col min="34" max="34" width="3.140625" style="8" customWidth="1"/>
    <col min="35" max="35" width="5.85546875" style="2" bestFit="1" customWidth="1"/>
    <col min="36" max="36" width="6.140625" style="8" customWidth="1"/>
    <col min="37" max="37" width="6.85546875" style="6" hidden="1" customWidth="1"/>
    <col min="38" max="38" width="7.85546875" style="2" hidden="1" customWidth="1"/>
    <col min="39" max="41" width="5.140625" hidden="1" customWidth="1"/>
    <col min="42" max="42" width="1.85546875" style="2" customWidth="1"/>
    <col min="43" max="43" width="3.140625" style="2" customWidth="1"/>
    <col min="44" max="44" width="5.85546875" style="2" bestFit="1" customWidth="1"/>
    <col min="45" max="45" width="6.140625" style="2" customWidth="1"/>
    <col min="46" max="46" width="6.85546875" style="2" hidden="1" customWidth="1"/>
    <col min="47" max="47" width="7.85546875" style="2" hidden="1" customWidth="1"/>
    <col min="48" max="50" width="5.140625" style="2" hidden="1" customWidth="1"/>
    <col min="51" max="51" width="1.85546875" style="2" customWidth="1"/>
    <col min="52" max="52" width="3.140625" style="2" customWidth="1"/>
    <col min="53" max="53" width="5.85546875" style="2" bestFit="1" customWidth="1"/>
    <col min="54" max="54" width="6.140625" style="2" customWidth="1"/>
    <col min="55" max="55" width="6.85546875" style="2" hidden="1" customWidth="1"/>
    <col min="56" max="56" width="7.85546875" style="2" hidden="1" customWidth="1"/>
    <col min="57" max="59" width="5.140625" style="2" hidden="1" customWidth="1"/>
    <col min="60" max="60" width="1.85546875" style="2" customWidth="1"/>
    <col min="61" max="61" width="3.140625" style="2" customWidth="1"/>
    <col min="62" max="62" width="5.85546875" style="2" bestFit="1" customWidth="1"/>
    <col min="63" max="63" width="6.140625" style="2" customWidth="1"/>
    <col min="64" max="64" width="6.85546875" style="2" hidden="1" customWidth="1"/>
    <col min="65" max="65" width="7.85546875" style="2" hidden="1" customWidth="1"/>
    <col min="66" max="68" width="5.140625" style="2" hidden="1" customWidth="1"/>
    <col min="69" max="69" width="1.85546875" style="2" customWidth="1"/>
    <col min="70" max="70" width="3.140625" style="2" customWidth="1"/>
    <col min="71" max="71" width="5.85546875" style="2" bestFit="1" customWidth="1"/>
    <col min="72" max="72" width="6.140625" style="2" customWidth="1"/>
    <col min="73" max="73" width="6.85546875" style="2" hidden="1" customWidth="1"/>
    <col min="74" max="74" width="7.85546875" style="2" hidden="1" customWidth="1"/>
    <col min="75" max="77" width="5.140625" style="2" hidden="1" customWidth="1"/>
    <col min="78" max="78" width="1.85546875" style="2" customWidth="1"/>
    <col min="79" max="79" width="3.140625" style="2" customWidth="1"/>
    <col min="80" max="80" width="5.85546875" style="2" bestFit="1" customWidth="1"/>
    <col min="81" max="81" width="6.140625" style="2" customWidth="1"/>
    <col min="82" max="82" width="6.85546875" style="2" hidden="1" customWidth="1"/>
    <col min="83" max="83" width="7.85546875" style="2" hidden="1" customWidth="1"/>
    <col min="84" max="86" width="5.140625" style="2" hidden="1" customWidth="1"/>
    <col min="87" max="87" width="1.85546875" style="2" customWidth="1"/>
    <col min="88" max="88" width="3.140625" style="2" customWidth="1"/>
    <col min="89" max="89" width="5.85546875" style="2" bestFit="1" customWidth="1"/>
    <col min="90" max="90" width="6.140625" style="2" customWidth="1"/>
    <col min="91" max="91" width="6.85546875" style="2" hidden="1" customWidth="1"/>
    <col min="92" max="92" width="7.85546875" style="2" hidden="1" customWidth="1"/>
    <col min="93" max="95" width="5.140625" style="2" hidden="1" customWidth="1"/>
    <col min="96" max="96" width="1.85546875" style="2" hidden="1" customWidth="1"/>
    <col min="97" max="97" width="3.140625" style="2" hidden="1" customWidth="1"/>
    <col min="98" max="98" width="6.85546875" style="2" hidden="1" customWidth="1"/>
    <col min="99" max="99" width="6.140625" style="2" hidden="1" customWidth="1"/>
    <col min="100" max="100" width="6.85546875" style="2" hidden="1" customWidth="1"/>
    <col min="101" max="101" width="7.85546875" style="2" hidden="1" customWidth="1"/>
    <col min="102" max="104" width="5.140625" style="2" hidden="1" customWidth="1"/>
    <col min="105" max="105" width="1.85546875" style="2" hidden="1" customWidth="1"/>
    <col min="106" max="106" width="3.140625" style="2" hidden="1" customWidth="1"/>
    <col min="107" max="107" width="6.85546875" style="2" hidden="1" customWidth="1"/>
    <col min="108" max="108" width="6.140625" style="2" hidden="1" customWidth="1"/>
    <col min="109" max="109" width="6.85546875" style="2" hidden="1" customWidth="1"/>
    <col min="110" max="110" width="7.85546875" style="2" hidden="1" customWidth="1"/>
    <col min="111" max="113" width="5.140625" style="2" hidden="1" customWidth="1"/>
    <col min="114" max="114" width="1.85546875" style="2" hidden="1" customWidth="1"/>
    <col min="115" max="115" width="3.140625" style="2" hidden="1" customWidth="1"/>
    <col min="116" max="116" width="6.85546875" style="2" hidden="1" customWidth="1"/>
    <col min="117" max="117" width="6.140625" style="2" hidden="1" customWidth="1"/>
    <col min="118" max="119" width="6.85546875" style="2" hidden="1" customWidth="1"/>
    <col min="120" max="120" width="5.140625" style="2" hidden="1" customWidth="1"/>
    <col min="121" max="121" width="6.140625" style="2" hidden="1" customWidth="1"/>
    <col min="122" max="122" width="5.140625" style="2" hidden="1" customWidth="1"/>
    <col min="123" max="123" width="1.85546875" style="2" hidden="1" customWidth="1"/>
    <col min="124" max="124" width="2.140625" style="2" hidden="1" customWidth="1"/>
    <col min="125" max="125" width="6.85546875" style="2" hidden="1" customWidth="1"/>
    <col min="126" max="126" width="6.140625" style="2" hidden="1" customWidth="1"/>
    <col min="127" max="127" width="7.85546875" style="2" hidden="1" customWidth="1"/>
    <col min="128" max="128" width="6.85546875" style="2" hidden="1" customWidth="1"/>
    <col min="129" max="129" width="5.140625" style="2" hidden="1" customWidth="1"/>
    <col min="130" max="130" width="6.140625" style="2" hidden="1" customWidth="1"/>
    <col min="131" max="132" width="5.140625" style="2" hidden="1" customWidth="1"/>
    <col min="133" max="133" width="9.140625" hidden="1" customWidth="1"/>
    <col min="134" max="134" width="5.140625" hidden="1" customWidth="1"/>
    <col min="135" max="135" width="6.140625" hidden="1" customWidth="1"/>
    <col min="136" max="136" width="5" hidden="1" customWidth="1"/>
    <col min="137" max="137" width="7.42578125" hidden="1" customWidth="1"/>
    <col min="138" max="138" width="6.7109375" hidden="1" customWidth="1"/>
    <col min="139" max="139" width="8" bestFit="1" customWidth="1"/>
  </cols>
  <sheetData>
    <row r="1" spans="1:139">
      <c r="D1" s="4" t="s">
        <v>3</v>
      </c>
      <c r="E1" s="7" t="str">
        <f>vocabulaire!B32</f>
        <v>pnt</v>
      </c>
      <c r="G1" s="7"/>
      <c r="H1" s="4" t="s">
        <v>16</v>
      </c>
      <c r="I1" s="7" t="str">
        <f>$E1</f>
        <v>pnt</v>
      </c>
      <c r="J1" s="5" t="s">
        <v>16</v>
      </c>
      <c r="K1" s="4" t="s">
        <v>3</v>
      </c>
      <c r="L1" t="s">
        <v>11</v>
      </c>
      <c r="M1" t="s">
        <v>12</v>
      </c>
      <c r="N1" t="s">
        <v>13</v>
      </c>
      <c r="P1" s="7"/>
      <c r="Q1" s="4" t="s">
        <v>15</v>
      </c>
      <c r="R1" s="7" t="str">
        <f>$E1</f>
        <v>pnt</v>
      </c>
      <c r="S1" s="5" t="s">
        <v>15</v>
      </c>
      <c r="T1" s="4" t="s">
        <v>3</v>
      </c>
      <c r="U1" t="s">
        <v>11</v>
      </c>
      <c r="V1" t="s">
        <v>12</v>
      </c>
      <c r="W1" t="s">
        <v>13</v>
      </c>
      <c r="Y1" s="7"/>
      <c r="Z1" s="4" t="s">
        <v>14</v>
      </c>
      <c r="AA1" s="7" t="str">
        <f>$E1</f>
        <v>pnt</v>
      </c>
      <c r="AB1" s="5" t="s">
        <v>14</v>
      </c>
      <c r="AC1" s="4" t="s">
        <v>3</v>
      </c>
      <c r="AD1" t="s">
        <v>11</v>
      </c>
      <c r="AE1" t="s">
        <v>12</v>
      </c>
      <c r="AF1" t="s">
        <v>13</v>
      </c>
      <c r="AH1" s="7"/>
      <c r="AI1" s="4" t="s">
        <v>4</v>
      </c>
      <c r="AJ1" s="7" t="str">
        <f>$E1</f>
        <v>pnt</v>
      </c>
      <c r="AK1" s="5" t="s">
        <v>4</v>
      </c>
      <c r="AL1" s="4" t="s">
        <v>3</v>
      </c>
      <c r="AM1" t="s">
        <v>11</v>
      </c>
      <c r="AN1" t="s">
        <v>12</v>
      </c>
      <c r="AO1" t="s">
        <v>13</v>
      </c>
      <c r="AP1" s="4"/>
      <c r="AQ1" s="7"/>
      <c r="AR1" s="4" t="s">
        <v>17</v>
      </c>
      <c r="AS1" s="7" t="str">
        <f>$E1</f>
        <v>pnt</v>
      </c>
      <c r="AT1" s="5" t="s">
        <v>17</v>
      </c>
      <c r="AU1" s="4" t="s">
        <v>3</v>
      </c>
      <c r="AV1" t="s">
        <v>11</v>
      </c>
      <c r="AW1" t="s">
        <v>12</v>
      </c>
      <c r="AX1" t="s">
        <v>13</v>
      </c>
      <c r="AY1" s="4"/>
      <c r="AZ1" s="7"/>
      <c r="BA1" s="4" t="s">
        <v>18</v>
      </c>
      <c r="BB1" s="7" t="str">
        <f>$E1</f>
        <v>pnt</v>
      </c>
      <c r="BC1" s="5" t="s">
        <v>18</v>
      </c>
      <c r="BD1" s="4" t="s">
        <v>3</v>
      </c>
      <c r="BE1" t="s">
        <v>11</v>
      </c>
      <c r="BF1" t="s">
        <v>12</v>
      </c>
      <c r="BG1" t="s">
        <v>13</v>
      </c>
      <c r="BH1" s="4"/>
      <c r="BI1" s="7"/>
      <c r="BJ1" s="4" t="s">
        <v>19</v>
      </c>
      <c r="BK1" s="7" t="str">
        <f>$E1</f>
        <v>pnt</v>
      </c>
      <c r="BL1" s="5" t="s">
        <v>19</v>
      </c>
      <c r="BM1" s="4" t="s">
        <v>3</v>
      </c>
      <c r="BN1" t="s">
        <v>11</v>
      </c>
      <c r="BO1" t="s">
        <v>12</v>
      </c>
      <c r="BP1" t="s">
        <v>13</v>
      </c>
      <c r="BQ1" s="4"/>
      <c r="BR1" s="7"/>
      <c r="BS1" s="4" t="s">
        <v>20</v>
      </c>
      <c r="BT1" s="7" t="str">
        <f>$E1</f>
        <v>pnt</v>
      </c>
      <c r="BU1" s="5" t="s">
        <v>20</v>
      </c>
      <c r="BV1" s="4" t="s">
        <v>3</v>
      </c>
      <c r="BW1" t="s">
        <v>11</v>
      </c>
      <c r="BX1" t="s">
        <v>12</v>
      </c>
      <c r="BY1" t="s">
        <v>13</v>
      </c>
      <c r="BZ1" s="4"/>
      <c r="CA1" s="7"/>
      <c r="CB1" s="4" t="s">
        <v>21</v>
      </c>
      <c r="CC1" s="7" t="str">
        <f>$E1</f>
        <v>pnt</v>
      </c>
      <c r="CD1" s="5" t="s">
        <v>21</v>
      </c>
      <c r="CE1" s="4" t="s">
        <v>3</v>
      </c>
      <c r="CF1" t="s">
        <v>11</v>
      </c>
      <c r="CG1" t="s">
        <v>12</v>
      </c>
      <c r="CH1" t="s">
        <v>13</v>
      </c>
      <c r="CI1" s="4"/>
      <c r="CJ1" s="7"/>
      <c r="CK1" s="4" t="s">
        <v>22</v>
      </c>
      <c r="CL1" s="7" t="str">
        <f>$E1</f>
        <v>pnt</v>
      </c>
      <c r="CM1" s="5" t="s">
        <v>22</v>
      </c>
      <c r="CN1" s="4" t="s">
        <v>3</v>
      </c>
      <c r="CO1" t="s">
        <v>11</v>
      </c>
      <c r="CP1" t="s">
        <v>12</v>
      </c>
      <c r="CQ1" t="s">
        <v>13</v>
      </c>
      <c r="CR1" s="4"/>
      <c r="CS1" s="7"/>
      <c r="CT1" s="4" t="s">
        <v>26</v>
      </c>
      <c r="CU1" s="7" t="str">
        <f>$E1</f>
        <v>pnt</v>
      </c>
      <c r="CV1" s="5" t="s">
        <v>26</v>
      </c>
      <c r="CW1" s="4" t="s">
        <v>3</v>
      </c>
      <c r="CX1" t="s">
        <v>11</v>
      </c>
      <c r="CY1" t="s">
        <v>12</v>
      </c>
      <c r="CZ1" t="s">
        <v>13</v>
      </c>
      <c r="DA1" s="4"/>
      <c r="DB1" s="7"/>
      <c r="DC1" s="4" t="s">
        <v>27</v>
      </c>
      <c r="DD1" s="7" t="str">
        <f>$E1</f>
        <v>pnt</v>
      </c>
      <c r="DE1" s="5" t="s">
        <v>27</v>
      </c>
      <c r="DF1" s="4" t="s">
        <v>3</v>
      </c>
      <c r="DG1" t="s">
        <v>11</v>
      </c>
      <c r="DH1" t="s">
        <v>12</v>
      </c>
      <c r="DI1" t="s">
        <v>13</v>
      </c>
      <c r="DJ1" s="4"/>
      <c r="DK1" s="7"/>
      <c r="DL1" s="4" t="s">
        <v>24</v>
      </c>
      <c r="DM1" s="7" t="str">
        <f>$E1</f>
        <v>pnt</v>
      </c>
      <c r="DN1" s="5" t="s">
        <v>24</v>
      </c>
      <c r="DO1" s="4" t="s">
        <v>3</v>
      </c>
      <c r="DP1" t="s">
        <v>11</v>
      </c>
      <c r="DQ1" t="s">
        <v>12</v>
      </c>
      <c r="DR1" t="s">
        <v>13</v>
      </c>
      <c r="DS1" s="4"/>
      <c r="DT1" s="7"/>
      <c r="DU1" s="4" t="s">
        <v>25</v>
      </c>
      <c r="DV1" s="7" t="str">
        <f>$E1</f>
        <v>pnt</v>
      </c>
      <c r="DW1" s="5" t="s">
        <v>25</v>
      </c>
      <c r="DX1" s="4" t="s">
        <v>3</v>
      </c>
      <c r="DY1" t="s">
        <v>11</v>
      </c>
      <c r="DZ1" t="s">
        <v>12</v>
      </c>
      <c r="EA1" t="s">
        <v>13</v>
      </c>
      <c r="EB1"/>
      <c r="EC1" t="s">
        <v>0</v>
      </c>
      <c r="ED1" t="s">
        <v>1</v>
      </c>
      <c r="EE1" t="s">
        <v>2</v>
      </c>
      <c r="EF1" t="s">
        <v>5</v>
      </c>
      <c r="EG1" t="s">
        <v>6</v>
      </c>
      <c r="EH1" t="s">
        <v>7</v>
      </c>
    </row>
    <row r="2" spans="1:139" ht="12.75" thickBot="1">
      <c r="E2" s="7" t="s">
        <v>10</v>
      </c>
      <c r="G2" s="8"/>
      <c r="H2" s="2"/>
      <c r="I2" s="8"/>
      <c r="J2" s="6" t="s">
        <v>9</v>
      </c>
      <c r="K2" s="2"/>
      <c r="L2"/>
      <c r="M2"/>
      <c r="N2"/>
      <c r="P2" s="8"/>
      <c r="Q2" s="2"/>
      <c r="R2" s="8"/>
      <c r="S2" s="6" t="s">
        <v>9</v>
      </c>
      <c r="T2" s="2"/>
      <c r="U2"/>
      <c r="V2"/>
      <c r="W2"/>
      <c r="Y2" s="8"/>
      <c r="Z2" s="2"/>
      <c r="AA2" s="8"/>
      <c r="AB2" s="6" t="s">
        <v>9</v>
      </c>
      <c r="AC2" s="2"/>
      <c r="AD2"/>
      <c r="AE2"/>
      <c r="AF2"/>
      <c r="AK2" s="6" t="s">
        <v>9</v>
      </c>
      <c r="AQ2" s="8"/>
      <c r="AS2" s="8"/>
      <c r="AT2" s="6" t="s">
        <v>9</v>
      </c>
      <c r="AV2"/>
      <c r="AW2"/>
      <c r="AX2"/>
      <c r="AZ2" s="8"/>
      <c r="BB2" s="8"/>
      <c r="BC2" s="6" t="s">
        <v>9</v>
      </c>
      <c r="BE2"/>
      <c r="BF2"/>
      <c r="BG2"/>
      <c r="BI2" s="8"/>
      <c r="BK2" s="8"/>
      <c r="BL2" s="6" t="s">
        <v>9</v>
      </c>
      <c r="BN2"/>
      <c r="BO2"/>
      <c r="BP2"/>
      <c r="BR2" s="8"/>
      <c r="BT2" s="8"/>
      <c r="BU2" s="6" t="s">
        <v>9</v>
      </c>
      <c r="BW2"/>
      <c r="BX2"/>
      <c r="BY2"/>
      <c r="CA2" s="8"/>
      <c r="CC2" s="8"/>
      <c r="CD2" s="6" t="s">
        <v>9</v>
      </c>
      <c r="CF2"/>
      <c r="CG2"/>
      <c r="CH2"/>
      <c r="CJ2" s="8"/>
      <c r="CL2" s="8"/>
      <c r="CM2" s="6" t="s">
        <v>9</v>
      </c>
      <c r="CO2"/>
      <c r="CP2"/>
      <c r="CQ2"/>
      <c r="CS2" s="8"/>
      <c r="CU2" s="8"/>
      <c r="CV2" s="6" t="s">
        <v>9</v>
      </c>
      <c r="CX2"/>
      <c r="CY2"/>
      <c r="CZ2"/>
      <c r="DB2" s="8"/>
      <c r="DD2" s="8"/>
      <c r="DE2" s="6" t="s">
        <v>9</v>
      </c>
      <c r="DG2"/>
      <c r="DH2"/>
      <c r="DI2"/>
      <c r="DK2" s="8"/>
      <c r="DM2" s="8"/>
      <c r="DN2" s="6" t="s">
        <v>9</v>
      </c>
      <c r="DP2"/>
      <c r="DQ2"/>
      <c r="DR2"/>
      <c r="DT2" s="8"/>
      <c r="DV2" s="8"/>
      <c r="DW2" s="6" t="s">
        <v>9</v>
      </c>
      <c r="DY2"/>
      <c r="DZ2"/>
      <c r="EA2"/>
      <c r="EB2"/>
    </row>
    <row r="3" spans="1:139">
      <c r="A3" s="1" t="str">
        <f>vocabulaire!B4</f>
        <v>100 m</v>
      </c>
      <c r="B3" s="12"/>
      <c r="C3" s="36">
        <v>15.5</v>
      </c>
      <c r="D3" s="2">
        <f>C3</f>
        <v>15.5</v>
      </c>
      <c r="E3" s="18">
        <f>EF3</f>
        <v>390</v>
      </c>
      <c r="G3" s="8"/>
      <c r="H3" s="2">
        <f>K3</f>
        <v>15.35</v>
      </c>
      <c r="I3" s="18">
        <f>L3</f>
        <v>410</v>
      </c>
      <c r="J3" s="6">
        <f>Gradings!C78</f>
        <v>0.99</v>
      </c>
      <c r="K3" s="2">
        <f>CEILING((J3*$D3),0.01)</f>
        <v>15.35</v>
      </c>
      <c r="L3">
        <f>FLOOR(($EC3*POWER(($ED3-K3),$EE3)),1)</f>
        <v>410</v>
      </c>
      <c r="M3"/>
      <c r="N3"/>
      <c r="P3" s="8"/>
      <c r="Q3" s="2">
        <f>T3</f>
        <v>14.8</v>
      </c>
      <c r="R3" s="18">
        <f>U3</f>
        <v>485</v>
      </c>
      <c r="S3" s="6">
        <f>Gradings!D78</f>
        <v>0.95479999999999998</v>
      </c>
      <c r="T3" s="2">
        <f>CEILING((S3*$D3),0.01)</f>
        <v>14.8</v>
      </c>
      <c r="U3">
        <f>FLOOR(($EC3*POWER(($ED3-T3),$EE3)),1)</f>
        <v>485</v>
      </c>
      <c r="V3"/>
      <c r="W3"/>
      <c r="Y3" s="8"/>
      <c r="Z3" s="2">
        <f>AC3</f>
        <v>14.26</v>
      </c>
      <c r="AA3" s="18">
        <f>AD3</f>
        <v>564</v>
      </c>
      <c r="AB3" s="6">
        <f>Gradings!E78</f>
        <v>0.91959999999999997</v>
      </c>
      <c r="AC3" s="2">
        <f>CEILING((AB3*$D3),0.01)</f>
        <v>14.26</v>
      </c>
      <c r="AD3">
        <f>FLOOR(($EC3*POWER(($ED3-AC3),$EE3)),1)</f>
        <v>564</v>
      </c>
      <c r="AE3"/>
      <c r="AF3"/>
      <c r="AI3" s="2">
        <f>AL3</f>
        <v>13.71</v>
      </c>
      <c r="AJ3" s="18">
        <f>AM3</f>
        <v>650</v>
      </c>
      <c r="AK3" s="6">
        <f>Gradings!F78</f>
        <v>0.88439999999999996</v>
      </c>
      <c r="AL3" s="2">
        <f>CEILING((AK3*$D3),0.01)</f>
        <v>13.71</v>
      </c>
      <c r="AM3">
        <f>FLOOR(($EC3*POWER(($ED3-AL3),$EE3)),1)</f>
        <v>650</v>
      </c>
      <c r="AQ3" s="8"/>
      <c r="AR3" s="2">
        <f>AU3</f>
        <v>13.17</v>
      </c>
      <c r="AS3" s="18">
        <f>AV3</f>
        <v>740</v>
      </c>
      <c r="AT3" s="6">
        <f>Gradings!G78</f>
        <v>0.84919999999999995</v>
      </c>
      <c r="AU3" s="2">
        <f>CEILING((AT3*$D3),0.01)</f>
        <v>13.17</v>
      </c>
      <c r="AV3">
        <f>FLOOR(($EC3*POWER(($ED3-AU3),$EE3)),1)</f>
        <v>740</v>
      </c>
      <c r="AW3"/>
      <c r="AX3"/>
      <c r="AZ3" s="8"/>
      <c r="BA3" s="2">
        <f>BD3</f>
        <v>12.620000000000001</v>
      </c>
      <c r="BB3" s="18">
        <f>BE3</f>
        <v>837</v>
      </c>
      <c r="BC3" s="6">
        <f>Gradings!H78</f>
        <v>0.81399999999999995</v>
      </c>
      <c r="BD3" s="2">
        <f>CEILING((BC3*$D3),0.01)</f>
        <v>12.620000000000001</v>
      </c>
      <c r="BE3">
        <f>FLOOR(($EC3*POWER(($ED3-BD3),$EE3)),1)</f>
        <v>837</v>
      </c>
      <c r="BF3"/>
      <c r="BG3"/>
      <c r="BI3" s="8"/>
      <c r="BJ3" s="2">
        <f>BM3</f>
        <v>12.08</v>
      </c>
      <c r="BK3" s="18">
        <f>BN3</f>
        <v>937</v>
      </c>
      <c r="BL3" s="6">
        <f>Gradings!I78</f>
        <v>0.77880000000000005</v>
      </c>
      <c r="BM3" s="2">
        <f>CEILING((BL3*$D3),0.01)</f>
        <v>12.08</v>
      </c>
      <c r="BN3">
        <f>FLOOR(($EC3*POWER(($ED3-BM3),$EE3)),1)</f>
        <v>937</v>
      </c>
      <c r="BO3"/>
      <c r="BP3"/>
      <c r="BR3" s="8"/>
      <c r="BS3" s="2">
        <f>BV3</f>
        <v>11.47</v>
      </c>
      <c r="BT3" s="18">
        <f>BW3</f>
        <v>1056</v>
      </c>
      <c r="BU3" s="6">
        <f>Gradings!J78</f>
        <v>0.73960000000000004</v>
      </c>
      <c r="BV3" s="2">
        <f>CEILING((BU3*$D3),0.01)</f>
        <v>11.47</v>
      </c>
      <c r="BW3">
        <f>FLOOR(($EC3*POWER(($ED3-BV3),$EE3)),1)</f>
        <v>1056</v>
      </c>
      <c r="BX3"/>
      <c r="BY3"/>
      <c r="CA3" s="8"/>
      <c r="CB3" s="2">
        <f>CE3</f>
        <v>10.78</v>
      </c>
      <c r="CC3" s="18">
        <f>CF3</f>
        <v>1199</v>
      </c>
      <c r="CD3" s="6">
        <f>Gradings!K78</f>
        <v>0.69499999999999995</v>
      </c>
      <c r="CE3" s="2">
        <f>CEILING((CD3*$D3),0.01)</f>
        <v>10.78</v>
      </c>
      <c r="CF3">
        <f>FLOOR(($EC3*POWER(($ED3-CE3),$EE3)),1)</f>
        <v>1199</v>
      </c>
      <c r="CG3"/>
      <c r="CH3"/>
      <c r="CJ3" s="8"/>
      <c r="CK3" s="2">
        <f>CN3</f>
        <v>9.9600000000000009</v>
      </c>
      <c r="CL3" s="18">
        <f>CO3</f>
        <v>1379</v>
      </c>
      <c r="CM3" s="6">
        <f>Gradings!L78</f>
        <v>0.64200000000000002</v>
      </c>
      <c r="CN3" s="2">
        <f>CEILING((CM3*$D3),0.01)</f>
        <v>9.9600000000000009</v>
      </c>
      <c r="CO3">
        <f>FLOOR(($EC3*POWER(($ED3-CN3),$EE3)),1)</f>
        <v>1379</v>
      </c>
      <c r="CP3"/>
      <c r="CQ3"/>
      <c r="CS3" s="8"/>
      <c r="CT3" s="2">
        <f>CW3</f>
        <v>8.93</v>
      </c>
      <c r="CU3" s="18">
        <f>CX3</f>
        <v>1620</v>
      </c>
      <c r="CV3" s="6">
        <f>Gradings!M78</f>
        <v>0.57599999999999996</v>
      </c>
      <c r="CW3" s="2">
        <f>CEILING((CV3*$D3),0.01)</f>
        <v>8.93</v>
      </c>
      <c r="CX3">
        <f>FLOOR(($EC3*POWER(($ED3-CW3),$EE3)),1)</f>
        <v>1620</v>
      </c>
      <c r="CY3"/>
      <c r="CZ3"/>
      <c r="DB3" s="8"/>
      <c r="DC3" s="2">
        <f>DF3</f>
        <v>7.61</v>
      </c>
      <c r="DD3" s="18">
        <f>DG3</f>
        <v>1955</v>
      </c>
      <c r="DE3" s="6">
        <f>Gradings!N78</f>
        <v>0.49080000000000001</v>
      </c>
      <c r="DF3" s="2">
        <f>CEILING((DE3*$D3),0.01)</f>
        <v>7.61</v>
      </c>
      <c r="DG3">
        <f>FLOOR(($EC3*POWER(($ED3-DF3),$EE3)),1)</f>
        <v>1955</v>
      </c>
      <c r="DH3"/>
      <c r="DI3"/>
      <c r="DK3" s="8"/>
      <c r="DL3" s="2">
        <f>DO3</f>
        <v>5.87</v>
      </c>
      <c r="DM3" s="18">
        <f>DP3</f>
        <v>2439</v>
      </c>
      <c r="DN3" s="6">
        <f>Gradings!O78</f>
        <v>0.37859999999999999</v>
      </c>
      <c r="DO3" s="2">
        <f>CEILING((DN3*$D3),0.01)</f>
        <v>5.87</v>
      </c>
      <c r="DP3">
        <f>FLOOR(($EC3*POWER(($ED3-DO3),$EE3)),1)</f>
        <v>2439</v>
      </c>
      <c r="DQ3"/>
      <c r="DR3"/>
      <c r="DT3" s="8"/>
      <c r="DU3" s="2">
        <f>DX3</f>
        <v>4.2</v>
      </c>
      <c r="DV3" s="18">
        <f>DY3</f>
        <v>2948</v>
      </c>
      <c r="DW3" s="6">
        <f>Gradings!P78</f>
        <v>0.27060000000000001</v>
      </c>
      <c r="DX3" s="2">
        <f>CEILING((DW3*$D3),0.01)</f>
        <v>4.2</v>
      </c>
      <c r="DY3">
        <f>FLOOR(($EC3*POWER(($ED3-DX3),$EE3)),1)</f>
        <v>2948</v>
      </c>
      <c r="DZ3"/>
      <c r="EA3"/>
      <c r="EB3"/>
      <c r="EC3">
        <v>17.856999999999999</v>
      </c>
      <c r="ED3">
        <v>21</v>
      </c>
      <c r="EE3">
        <v>1.81</v>
      </c>
      <c r="EF3">
        <f>FLOOR((EC3*POWER((ED3-D3),EE3)),1)</f>
        <v>390</v>
      </c>
      <c r="EI3" t="str">
        <f>A3</f>
        <v>100 m</v>
      </c>
    </row>
    <row r="4" spans="1:139">
      <c r="A4" s="1" t="str">
        <f>vocabulaire!B23</f>
        <v>discus</v>
      </c>
      <c r="B4" s="14"/>
      <c r="C4" s="37">
        <v>25</v>
      </c>
      <c r="E4" s="18">
        <f>EH4</f>
        <v>369</v>
      </c>
      <c r="G4" s="8"/>
      <c r="H4" s="2">
        <f>FLOOR((J4*$C4),0.01)</f>
        <v>25.92</v>
      </c>
      <c r="I4" s="18">
        <f>N4</f>
        <v>386</v>
      </c>
      <c r="J4" s="6">
        <f>Gradings!C79</f>
        <v>1.0367999999999999</v>
      </c>
      <c r="K4" s="2"/>
      <c r="L4"/>
      <c r="M4"/>
      <c r="N4">
        <f>FLOOR(($EC4*POWER((H4-$ED4),$EE4)),1)</f>
        <v>386</v>
      </c>
      <c r="P4" s="8"/>
      <c r="Q4" s="2">
        <f>FLOOR((S4*$C4),0.01)</f>
        <v>27.87</v>
      </c>
      <c r="R4" s="18">
        <f>W4</f>
        <v>422</v>
      </c>
      <c r="S4" s="6">
        <f>Gradings!D79</f>
        <v>1.115</v>
      </c>
      <c r="T4" s="2"/>
      <c r="U4"/>
      <c r="V4"/>
      <c r="W4">
        <f>FLOOR(($EC4*POWER((Q4-$ED4),$EE4)),1)</f>
        <v>422</v>
      </c>
      <c r="Y4" s="8"/>
      <c r="Z4" s="2">
        <f>FLOOR((AB4*$C4),0.01)</f>
        <v>30.14</v>
      </c>
      <c r="AA4" s="18">
        <f>AF4</f>
        <v>465</v>
      </c>
      <c r="AB4" s="6">
        <f>Gradings!E79</f>
        <v>1.2058</v>
      </c>
      <c r="AC4" s="2"/>
      <c r="AD4"/>
      <c r="AE4"/>
      <c r="AF4">
        <f>FLOOR(($EC4*POWER((Z4-$ED4),$EE4)),1)</f>
        <v>465</v>
      </c>
      <c r="AI4" s="2">
        <f>FLOOR((AK4*$C4),0.01)</f>
        <v>32.82</v>
      </c>
      <c r="AJ4" s="18">
        <f>AO4</f>
        <v>516</v>
      </c>
      <c r="AK4" s="6">
        <f>Gradings!F79</f>
        <v>1.3128</v>
      </c>
      <c r="AO4">
        <f>FLOOR(($EC4*POWER((AI4-$ED4),$EE4)),1)</f>
        <v>516</v>
      </c>
      <c r="AQ4" s="8"/>
      <c r="AR4" s="2">
        <f>FLOOR((AT4*$C4),0.01)</f>
        <v>36.01</v>
      </c>
      <c r="AS4" s="18">
        <f>AX4</f>
        <v>577</v>
      </c>
      <c r="AT4" s="6">
        <f>Gradings!G79</f>
        <v>1.4407000000000001</v>
      </c>
      <c r="AV4"/>
      <c r="AW4"/>
      <c r="AX4">
        <f>FLOOR(($EC4*POWER((AR4-$ED4),$EE4)),1)</f>
        <v>577</v>
      </c>
      <c r="AZ4" s="8"/>
      <c r="BA4" s="2">
        <f>FLOOR((BC4*$C4),0.01)</f>
        <v>39.9</v>
      </c>
      <c r="BB4" s="18">
        <f>BG4</f>
        <v>652</v>
      </c>
      <c r="BC4" s="6">
        <f>Gradings!H79</f>
        <v>1.5961000000000001</v>
      </c>
      <c r="BE4"/>
      <c r="BF4"/>
      <c r="BG4">
        <f>FLOOR(($EC4*POWER((BA4-$ED4),$EE4)),1)</f>
        <v>652</v>
      </c>
      <c r="BI4" s="8"/>
      <c r="BJ4" s="2">
        <f>FLOOR((BL4*$C4),0.01)</f>
        <v>44.81</v>
      </c>
      <c r="BK4" s="18">
        <f>BP4</f>
        <v>748</v>
      </c>
      <c r="BL4" s="6">
        <f>Gradings!I79</f>
        <v>1.7927</v>
      </c>
      <c r="BN4"/>
      <c r="BO4"/>
      <c r="BP4">
        <f>FLOOR(($EC4*POWER((BJ4-$ED4),$EE4)),1)</f>
        <v>748</v>
      </c>
      <c r="BR4" s="8"/>
      <c r="BS4" s="2">
        <f>FLOOR((BU4*$C4),0.01)</f>
        <v>51.35</v>
      </c>
      <c r="BT4" s="18">
        <f>BY4</f>
        <v>878</v>
      </c>
      <c r="BU4" s="6">
        <f>Gradings!J79</f>
        <v>2.0541999999999998</v>
      </c>
      <c r="BW4"/>
      <c r="BX4"/>
      <c r="BY4">
        <f>FLOOR(($EC4*POWER((BS4-$ED4),$EE4)),1)</f>
        <v>878</v>
      </c>
      <c r="CA4" s="8"/>
      <c r="CB4" s="2">
        <f>FLOOR((CD4*$C4),0.01)</f>
        <v>53.86</v>
      </c>
      <c r="CC4" s="18">
        <f>CH4</f>
        <v>928</v>
      </c>
      <c r="CD4" s="6">
        <f>Gradings!K79</f>
        <v>2.1545999999999998</v>
      </c>
      <c r="CF4"/>
      <c r="CG4"/>
      <c r="CH4">
        <f>FLOOR(($EC4*POWER((CB4-$ED4),$EE4)),1)</f>
        <v>928</v>
      </c>
      <c r="CJ4" s="8"/>
      <c r="CK4" s="2">
        <f>FLOOR((CM4*$C4),0.01)</f>
        <v>63.050000000000004</v>
      </c>
      <c r="CL4" s="18">
        <f>CQ4</f>
        <v>1115</v>
      </c>
      <c r="CM4" s="6">
        <f>Gradings!L79</f>
        <v>2.5219999999999998</v>
      </c>
      <c r="CO4"/>
      <c r="CP4"/>
      <c r="CQ4">
        <f>FLOOR(($EC4*POWER((CK4-$ED4),$EE4)),1)</f>
        <v>1115</v>
      </c>
      <c r="CS4" s="8"/>
      <c r="CT4" s="2">
        <f>FLOOR((CV4*$C4),0.01)</f>
        <v>76.010000000000005</v>
      </c>
      <c r="CU4" s="18">
        <f>CZ4</f>
        <v>1382</v>
      </c>
      <c r="CV4" s="6">
        <f>Gradings!M79</f>
        <v>3.0404</v>
      </c>
      <c r="CX4"/>
      <c r="CY4"/>
      <c r="CZ4">
        <f>FLOOR(($EC4*POWER((CT4-$ED4),$EE4)),1)</f>
        <v>1382</v>
      </c>
      <c r="DB4" s="8"/>
      <c r="DC4" s="2">
        <f>FLOOR((DE4*$C4),0.01)</f>
        <v>95.67</v>
      </c>
      <c r="DD4" s="18">
        <f>DI4</f>
        <v>1797</v>
      </c>
      <c r="DE4" s="6">
        <f>Gradings!N79</f>
        <v>3.827</v>
      </c>
      <c r="DG4"/>
      <c r="DH4"/>
      <c r="DI4">
        <f>FLOOR(($EC4*POWER((DC4-$ED4),$EE4)),1)</f>
        <v>1797</v>
      </c>
      <c r="DK4" s="8"/>
      <c r="DL4" s="2">
        <f>FLOOR((DN4*$C4),0.01)</f>
        <v>129.06</v>
      </c>
      <c r="DM4" s="18">
        <f>DR4</f>
        <v>2521</v>
      </c>
      <c r="DN4" s="6">
        <f>Gradings!O79</f>
        <v>5.1626000000000003</v>
      </c>
      <c r="DP4"/>
      <c r="DQ4"/>
      <c r="DR4">
        <f>FLOOR(($EC4*POWER((DL4-$ED4),$EE4)),1)</f>
        <v>2521</v>
      </c>
      <c r="DT4" s="8"/>
      <c r="DU4" s="2">
        <f>FLOOR((DW4*$C4),0.01)</f>
        <v>198.25</v>
      </c>
      <c r="DV4" s="18">
        <f>EA4</f>
        <v>4079</v>
      </c>
      <c r="DW4" s="6">
        <f>Gradings!P79</f>
        <v>7.9302000000000001</v>
      </c>
      <c r="DY4"/>
      <c r="DZ4"/>
      <c r="EA4">
        <f>FLOOR(($EC4*POWER((DU4-$ED4),$EE4)),1)</f>
        <v>4079</v>
      </c>
      <c r="EB4"/>
      <c r="EC4">
        <v>12.331</v>
      </c>
      <c r="ED4">
        <v>3</v>
      </c>
      <c r="EE4">
        <v>1.1000000000000001</v>
      </c>
      <c r="EH4">
        <f>FLOOR((EC4*POWER((C4-ED4),EE4)),1)</f>
        <v>369</v>
      </c>
      <c r="EI4" t="str">
        <f>A4</f>
        <v>discus</v>
      </c>
    </row>
    <row r="5" spans="1:139">
      <c r="A5" s="1" t="str">
        <f>vocabulaire!B15</f>
        <v>200h</v>
      </c>
      <c r="B5" s="14"/>
      <c r="C5" s="37">
        <v>38</v>
      </c>
      <c r="D5" s="2">
        <f>C5</f>
        <v>38</v>
      </c>
      <c r="E5" s="18">
        <f>EF5</f>
        <v>353</v>
      </c>
      <c r="G5" s="8"/>
      <c r="H5" s="2">
        <f>K5</f>
        <v>37.07</v>
      </c>
      <c r="I5" s="18">
        <f>L5</f>
        <v>396</v>
      </c>
      <c r="J5" s="6">
        <f>Gradings!C80</f>
        <v>0.97529999999999994</v>
      </c>
      <c r="K5" s="2">
        <f>CEILING((J5*$D5),0.01)</f>
        <v>37.07</v>
      </c>
      <c r="L5">
        <f>FLOOR(($EC5*POWER(($ED5-K5),$EE5)),1)</f>
        <v>396</v>
      </c>
      <c r="M5"/>
      <c r="N5"/>
      <c r="P5" s="8"/>
      <c r="Q5" s="2">
        <f>T5</f>
        <v>35.14</v>
      </c>
      <c r="R5" s="18">
        <f>U5</f>
        <v>494</v>
      </c>
      <c r="S5" s="6">
        <f>Gradings!D80</f>
        <v>0.92459999999999998</v>
      </c>
      <c r="T5" s="2">
        <f>CEILING((S5*$D5),0.01)</f>
        <v>35.14</v>
      </c>
      <c r="U5">
        <f>FLOOR(($EC5*POWER(($ED5-T5),$EE5)),1)</f>
        <v>494</v>
      </c>
      <c r="V5"/>
      <c r="W5"/>
      <c r="Y5" s="8"/>
      <c r="Z5" s="2">
        <f>AC5</f>
        <v>33.26</v>
      </c>
      <c r="AA5" s="18">
        <f>AD5</f>
        <v>598</v>
      </c>
      <c r="AB5" s="6">
        <f>Gradings!E80</f>
        <v>0.87519999999999998</v>
      </c>
      <c r="AC5" s="2">
        <f>CEILING((AB5*$D5),0.01)</f>
        <v>33.26</v>
      </c>
      <c r="AD5">
        <f>FLOOR(($EC5*POWER(($ED5-AC5),$EE5)),1)</f>
        <v>598</v>
      </c>
      <c r="AE5"/>
      <c r="AF5"/>
      <c r="AI5" s="2">
        <f>AL5</f>
        <v>32.590000000000003</v>
      </c>
      <c r="AJ5" s="18">
        <f>AM5</f>
        <v>637</v>
      </c>
      <c r="AK5" s="6">
        <f>Gradings!F80</f>
        <v>0.85750000000000004</v>
      </c>
      <c r="AL5" s="2">
        <f>CEILING((AK5*$D5),0.01)</f>
        <v>32.590000000000003</v>
      </c>
      <c r="AM5">
        <f>FLOOR(($EC5*POWER(($ED5-AL5),$EE5)),1)</f>
        <v>637</v>
      </c>
      <c r="AQ5" s="8"/>
      <c r="AR5" s="2">
        <f>AU5</f>
        <v>30.85</v>
      </c>
      <c r="AS5" s="18">
        <f>AV5</f>
        <v>745</v>
      </c>
      <c r="AT5" s="6">
        <f>Gradings!G80</f>
        <v>0.81179999999999997</v>
      </c>
      <c r="AU5" s="2">
        <f>CEILING((AT5*$D5),0.01)</f>
        <v>30.85</v>
      </c>
      <c r="AV5">
        <f>FLOOR(($EC5*POWER(($ED5-AU5),$EE5)),1)</f>
        <v>745</v>
      </c>
      <c r="AW5"/>
      <c r="AX5"/>
      <c r="AZ5" s="8"/>
      <c r="BA5" s="2">
        <f>BD5</f>
        <v>29.12</v>
      </c>
      <c r="BB5" s="18">
        <f>BE5</f>
        <v>859</v>
      </c>
      <c r="BC5" s="6">
        <f>Gradings!H80</f>
        <v>0.76629999999999998</v>
      </c>
      <c r="BD5" s="2">
        <f>CEILING((BC5*$D5),0.01)</f>
        <v>29.12</v>
      </c>
      <c r="BE5">
        <f>FLOOR(($EC5*POWER(($ED5-BD5),$EE5)),1)</f>
        <v>859</v>
      </c>
      <c r="BF5"/>
      <c r="BG5"/>
      <c r="BI5" s="8"/>
      <c r="BJ5" s="2">
        <f>BM5</f>
        <v>27.29</v>
      </c>
      <c r="BK5" s="18">
        <f>BN5</f>
        <v>987</v>
      </c>
      <c r="BL5" s="6">
        <f>Gradings!I80</f>
        <v>0.71809999999999996</v>
      </c>
      <c r="BM5" s="2">
        <f>CEILING((BL5*$D5),0.01)</f>
        <v>27.29</v>
      </c>
      <c r="BN5">
        <f>FLOOR(($EC5*POWER(($ED5-BM5),$EE5)),1)</f>
        <v>987</v>
      </c>
      <c r="BO5"/>
      <c r="BP5"/>
      <c r="BR5" s="8"/>
      <c r="BS5" s="2">
        <f>BV5</f>
        <v>25.3</v>
      </c>
      <c r="BT5" s="18">
        <f>BW5</f>
        <v>1136</v>
      </c>
      <c r="BU5" s="6">
        <f>Gradings!J80</f>
        <v>0.66569999999999996</v>
      </c>
      <c r="BV5" s="2">
        <f>CEILING((BU5*$D5),0.01)</f>
        <v>25.3</v>
      </c>
      <c r="BW5">
        <f>FLOOR(($EC5*POWER(($ED5-BV5),$EE5)),1)</f>
        <v>1136</v>
      </c>
      <c r="BX5"/>
      <c r="BY5"/>
      <c r="CA5" s="8"/>
      <c r="CB5" s="2">
        <f>CE5</f>
        <v>23.150000000000002</v>
      </c>
      <c r="CC5" s="18">
        <f>CF5</f>
        <v>1307</v>
      </c>
      <c r="CD5" s="6">
        <f>Gradings!K80</f>
        <v>0.60919999999999996</v>
      </c>
      <c r="CE5" s="2">
        <f>CEILING((CD5*$D5),0.01)</f>
        <v>23.150000000000002</v>
      </c>
      <c r="CF5">
        <f>FLOOR(($EC5*POWER(($ED5-CE5),$EE5)),1)</f>
        <v>1307</v>
      </c>
      <c r="CG5"/>
      <c r="CH5"/>
      <c r="CJ5" s="8"/>
      <c r="CK5" s="2">
        <f>CN5</f>
        <v>20.830000000000002</v>
      </c>
      <c r="CL5" s="18">
        <f>CO5</f>
        <v>1503</v>
      </c>
      <c r="CM5" s="6">
        <f>Gradings!L80</f>
        <v>0.54810000000000003</v>
      </c>
      <c r="CN5" s="2">
        <f>CEILING((CM5*$D5),0.01)</f>
        <v>20.830000000000002</v>
      </c>
      <c r="CO5">
        <f>FLOOR(($EC5*POWER(($ED5-CN5),$EE5)),1)</f>
        <v>1503</v>
      </c>
      <c r="CP5"/>
      <c r="CQ5"/>
      <c r="CS5" s="8"/>
      <c r="CT5" s="2">
        <f>CW5</f>
        <v>0</v>
      </c>
      <c r="CU5" s="18">
        <f>CX5</f>
        <v>3797</v>
      </c>
      <c r="CV5" s="6">
        <f>Gradings!M80</f>
        <v>0</v>
      </c>
      <c r="CW5" s="2">
        <f>CEILING((CV5*$D5),0.01)</f>
        <v>0</v>
      </c>
      <c r="CX5">
        <f>FLOOR(($EC5*POWER(($ED5-CW5),$EE5)),1)</f>
        <v>3797</v>
      </c>
      <c r="CY5"/>
      <c r="CZ5"/>
      <c r="DB5" s="8"/>
      <c r="DC5" s="2">
        <f>DF5</f>
        <v>0</v>
      </c>
      <c r="DD5" s="18">
        <f>DG5</f>
        <v>3797</v>
      </c>
      <c r="DE5" s="6">
        <f>Gradings!N80</f>
        <v>0</v>
      </c>
      <c r="DF5" s="2">
        <f>CEILING((DE5*$D5),0.01)</f>
        <v>0</v>
      </c>
      <c r="DG5">
        <f>FLOOR(($EC5*POWER(($ED5-DF5),$EE5)),1)</f>
        <v>3797</v>
      </c>
      <c r="DH5"/>
      <c r="DI5"/>
      <c r="DK5" s="8"/>
      <c r="DL5" s="2">
        <f>DO5</f>
        <v>0</v>
      </c>
      <c r="DM5" s="18">
        <f>DP5</f>
        <v>3797</v>
      </c>
      <c r="DN5" s="6">
        <f>Gradings!O80</f>
        <v>0</v>
      </c>
      <c r="DO5" s="2">
        <f>CEILING((DN5*$D5),0.01)</f>
        <v>0</v>
      </c>
      <c r="DP5">
        <f>FLOOR(($EC5*POWER(($ED5-DO5),$EE5)),1)</f>
        <v>3797</v>
      </c>
      <c r="DQ5"/>
      <c r="DR5"/>
      <c r="DT5" s="8"/>
      <c r="DU5" s="2">
        <f>DX5</f>
        <v>0</v>
      </c>
      <c r="DV5" s="18">
        <f>DY5</f>
        <v>3797</v>
      </c>
      <c r="DW5" s="6">
        <f>Gradings!P80</f>
        <v>0</v>
      </c>
      <c r="DX5" s="2">
        <f>CEILING((DW5*$D5),0.01)</f>
        <v>0</v>
      </c>
      <c r="DY5">
        <f>FLOOR(($EC5*POWER(($ED5-DX5),$EE5)),1)</f>
        <v>3797</v>
      </c>
      <c r="DZ5"/>
      <c r="EA5"/>
      <c r="EB5"/>
      <c r="EC5">
        <v>2.9750000000000001</v>
      </c>
      <c r="ED5">
        <v>52</v>
      </c>
      <c r="EE5">
        <v>1.81</v>
      </c>
      <c r="EF5">
        <f>FLOOR((EC5*POWER((ED5-D5),EE5)),1)</f>
        <v>353</v>
      </c>
      <c r="EI5" t="str">
        <f t="shared" ref="EI5:EI24" si="0">A5</f>
        <v>200h</v>
      </c>
    </row>
    <row r="6" spans="1:139">
      <c r="A6" s="1" t="str">
        <f>vocabulaire!B19</f>
        <v>pols</v>
      </c>
      <c r="B6" s="14"/>
      <c r="C6" s="37">
        <v>2</v>
      </c>
      <c r="E6" s="18">
        <f>EG6</f>
        <v>221</v>
      </c>
      <c r="G6" s="8"/>
      <c r="H6" s="2">
        <f>FLOOR((J6*$C6),0.01)</f>
        <v>2.16</v>
      </c>
      <c r="I6" s="18">
        <f>M6</f>
        <v>270</v>
      </c>
      <c r="J6" s="6">
        <f>Gradings!C81</f>
        <v>1.0820000000000001</v>
      </c>
      <c r="K6" s="2"/>
      <c r="L6"/>
      <c r="M6">
        <f>FLOOR(($EC6*POWER((H6*100-$ED6),$EE6)),1)</f>
        <v>270</v>
      </c>
      <c r="N6"/>
      <c r="P6" s="8"/>
      <c r="Q6" s="2">
        <f>FLOOR((S6*$C6),0.01)</f>
        <v>2.29</v>
      </c>
      <c r="R6" s="18">
        <f>V6</f>
        <v>311</v>
      </c>
      <c r="S6" s="6">
        <f>Gradings!D81</f>
        <v>1.1451</v>
      </c>
      <c r="T6" s="2"/>
      <c r="U6"/>
      <c r="V6">
        <f>FLOOR(($EC6*POWER((Q6*100-$ED6),$EE6)),1)</f>
        <v>311</v>
      </c>
      <c r="W6"/>
      <c r="Y6" s="8"/>
      <c r="Z6" s="2">
        <f>FLOOR((AB6*$C6),0.01)</f>
        <v>2.4300000000000002</v>
      </c>
      <c r="AA6" s="18">
        <f>AE6</f>
        <v>358</v>
      </c>
      <c r="AB6" s="6">
        <f>Gradings!E81</f>
        <v>1.2159</v>
      </c>
      <c r="AC6" s="2"/>
      <c r="AD6"/>
      <c r="AE6">
        <f>FLOOR(($EC6*POWER((Z6*100-$ED6),$EE6)),1)</f>
        <v>358</v>
      </c>
      <c r="AF6"/>
      <c r="AI6" s="2">
        <f>FLOOR((AK6*$C6),0.01)</f>
        <v>2.59</v>
      </c>
      <c r="AJ6" s="18">
        <f>AN6</f>
        <v>413</v>
      </c>
      <c r="AK6" s="6">
        <f>Gradings!F81</f>
        <v>1.2961</v>
      </c>
      <c r="AN6">
        <f>FLOOR(($EC6*POWER((AI6*100-$ED6),$EE6)),1)</f>
        <v>413</v>
      </c>
      <c r="AQ6" s="8"/>
      <c r="AR6" s="2">
        <f>FLOOR((AT6*$C6),0.01)</f>
        <v>2.77</v>
      </c>
      <c r="AS6" s="18">
        <f>AW6</f>
        <v>478</v>
      </c>
      <c r="AT6" s="6">
        <f>Gradings!G81</f>
        <v>1.3876999999999999</v>
      </c>
      <c r="AV6"/>
      <c r="AW6">
        <f>FLOOR(($EC6*POWER((AR6*100-$ED6),$EE6)),1)</f>
        <v>478</v>
      </c>
      <c r="AX6"/>
      <c r="AZ6" s="8"/>
      <c r="BA6" s="2">
        <f>FLOOR((BC6*$C6),0.01)</f>
        <v>2.98</v>
      </c>
      <c r="BB6" s="18">
        <f>BF6</f>
        <v>556</v>
      </c>
      <c r="BC6" s="6">
        <f>Gradings!H81</f>
        <v>1.4932000000000001</v>
      </c>
      <c r="BE6"/>
      <c r="BF6">
        <f>FLOOR(($EC6*POWER((BA6*100-$ED6),$EE6)),1)</f>
        <v>556</v>
      </c>
      <c r="BG6"/>
      <c r="BI6" s="8"/>
      <c r="BJ6" s="2">
        <f>FLOOR((BL6*$C6),0.01)</f>
        <v>3.23</v>
      </c>
      <c r="BK6" s="18">
        <f>BO6</f>
        <v>652</v>
      </c>
      <c r="BL6" s="6">
        <f>Gradings!I81</f>
        <v>1.6160000000000001</v>
      </c>
      <c r="BN6"/>
      <c r="BO6">
        <f>FLOOR(($EC6*POWER((BJ6*100-$ED6),$EE6)),1)</f>
        <v>652</v>
      </c>
      <c r="BP6"/>
      <c r="BR6" s="8"/>
      <c r="BS6" s="2">
        <f>FLOOR((BU6*$C6),0.01)</f>
        <v>3.5700000000000003</v>
      </c>
      <c r="BT6" s="18">
        <f>BX6</f>
        <v>790</v>
      </c>
      <c r="BU6" s="6">
        <f>Gradings!J81</f>
        <v>1.7854000000000001</v>
      </c>
      <c r="BW6"/>
      <c r="BX6">
        <f>FLOOR(($EC6*POWER((BS6*100-$ED6),$EE6)),1)</f>
        <v>790</v>
      </c>
      <c r="BY6"/>
      <c r="CA6" s="8"/>
      <c r="CB6" s="2">
        <f>FLOOR((CD6*$C6),0.01)</f>
        <v>4.0600000000000005</v>
      </c>
      <c r="CC6" s="18">
        <f>CG6</f>
        <v>1000</v>
      </c>
      <c r="CD6" s="6">
        <f>Gradings!K81</f>
        <v>2.0333000000000001</v>
      </c>
      <c r="CF6"/>
      <c r="CG6">
        <f>FLOOR(($EC6*POWER((CB6*100-$ED6),$EE6)),1)</f>
        <v>1000</v>
      </c>
      <c r="CH6"/>
      <c r="CJ6" s="8"/>
      <c r="CK6" s="2">
        <f>FLOOR((CM6*$C6),0.01)</f>
        <v>4.8600000000000003</v>
      </c>
      <c r="CL6" s="18">
        <f>CP6</f>
        <v>1369</v>
      </c>
      <c r="CM6" s="6">
        <f>Gradings!L81</f>
        <v>2.4342000000000001</v>
      </c>
      <c r="CO6"/>
      <c r="CP6">
        <f>FLOOR(($EC6*POWER((CK6*100-$ED6),$EE6)),1)</f>
        <v>1369</v>
      </c>
      <c r="CQ6"/>
      <c r="CS6" s="8"/>
      <c r="CT6" s="2">
        <f>FLOOR((CV6*$C6),0.01)</f>
        <v>6.4</v>
      </c>
      <c r="CU6" s="18">
        <f>CY6</f>
        <v>2154</v>
      </c>
      <c r="CV6" s="6">
        <f>Gradings!M81</f>
        <v>3.202</v>
      </c>
      <c r="CX6"/>
      <c r="CY6">
        <f>FLOOR(($EC6*POWER((CT6*100-$ED6),$EE6)),1)</f>
        <v>2154</v>
      </c>
      <c r="CZ6"/>
      <c r="DB6" s="8"/>
      <c r="DC6" s="2">
        <f>FLOOR((DE6*$C6),0.01)</f>
        <v>9.68</v>
      </c>
      <c r="DD6" s="18">
        <f>DH6</f>
        <v>4089</v>
      </c>
      <c r="DE6" s="6">
        <f>Gradings!N81</f>
        <v>4.8402000000000003</v>
      </c>
      <c r="DG6"/>
      <c r="DH6">
        <f>FLOOR(($EC6*POWER((DC6*100-$ED6),$EE6)),1)</f>
        <v>4089</v>
      </c>
      <c r="DI6"/>
      <c r="DK6" s="8"/>
      <c r="DL6" s="2">
        <f>FLOOR((DN6*$C6),0.01)</f>
        <v>10.9</v>
      </c>
      <c r="DM6" s="18">
        <f>DQ6</f>
        <v>4884</v>
      </c>
      <c r="DN6" s="6">
        <f>Gradings!O81</f>
        <v>5.4546999999999999</v>
      </c>
      <c r="DP6"/>
      <c r="DQ6">
        <f>FLOOR(($EC6*POWER((DL6*100-$ED6),$EE6)),1)</f>
        <v>4884</v>
      </c>
      <c r="DR6"/>
      <c r="DT6" s="8"/>
      <c r="DU6" s="2">
        <f>FLOOR((DW6*$C6),0.01)</f>
        <v>12.11</v>
      </c>
      <c r="DV6" s="18">
        <f>DZ6</f>
        <v>5706</v>
      </c>
      <c r="DW6" s="6">
        <f>Gradings!P81</f>
        <v>6.0587999999999997</v>
      </c>
      <c r="DY6"/>
      <c r="DZ6">
        <f>FLOOR(($EC6*POWER((DU6*100-$ED6),$EE6)),1)</f>
        <v>5706</v>
      </c>
      <c r="EA6"/>
      <c r="EB6"/>
      <c r="EC6">
        <v>0.44124999999999998</v>
      </c>
      <c r="ED6">
        <v>100</v>
      </c>
      <c r="EE6">
        <v>1.35</v>
      </c>
      <c r="EG6">
        <f>FLOOR((EC6*POWER((C6*100-ED6),EE6)),1)</f>
        <v>221</v>
      </c>
      <c r="EI6" t="str">
        <f>A6</f>
        <v>pols</v>
      </c>
    </row>
    <row r="7" spans="1:139">
      <c r="A7" s="1" t="str">
        <f>vocabulaire!B11</f>
        <v>5000 m</v>
      </c>
      <c r="B7" s="14">
        <v>27</v>
      </c>
      <c r="C7" s="38">
        <v>0</v>
      </c>
      <c r="D7" s="2">
        <f>60*B7+C7</f>
        <v>1620</v>
      </c>
      <c r="E7" s="18">
        <f>EF7</f>
        <v>123</v>
      </c>
      <c r="G7" s="8">
        <f>FLOOR((K7/60),1)</f>
        <v>26</v>
      </c>
      <c r="H7" s="3">
        <f>K7-60*G7</f>
        <v>41.049999999999955</v>
      </c>
      <c r="I7" s="18">
        <f>L7</f>
        <v>138</v>
      </c>
      <c r="J7" s="6">
        <f>Gradings!C82</f>
        <v>0.98829999999999996</v>
      </c>
      <c r="K7" s="2">
        <f>CEILING((J7*$D7),0.01)</f>
        <v>1601.05</v>
      </c>
      <c r="L7">
        <f>FLOOR(($EC7*POWER(($ED7-K7),$EE7)),1)</f>
        <v>138</v>
      </c>
      <c r="M7"/>
      <c r="N7"/>
      <c r="P7" s="8">
        <f>FLOOR((T7/60),1)</f>
        <v>25</v>
      </c>
      <c r="Q7" s="3">
        <f>T7-60*P7</f>
        <v>56.5</v>
      </c>
      <c r="R7" s="18">
        <f>U7</f>
        <v>177</v>
      </c>
      <c r="S7" s="6">
        <f>Gradings!D82</f>
        <v>0.96079999999999999</v>
      </c>
      <c r="T7" s="2">
        <f>CEILING((S7*$D7),0.01)</f>
        <v>1556.5</v>
      </c>
      <c r="U7">
        <f>FLOOR(($EC7*POWER(($ED7-T7),$EE7)),1)</f>
        <v>177</v>
      </c>
      <c r="V7"/>
      <c r="W7"/>
      <c r="Y7" s="8">
        <f>FLOOR((AC7/60),1)</f>
        <v>24</v>
      </c>
      <c r="Z7" s="3">
        <f>AC7-60*Y7</f>
        <v>45.539999999999964</v>
      </c>
      <c r="AA7" s="18">
        <f>AD7</f>
        <v>247</v>
      </c>
      <c r="AB7" s="6">
        <f>Gradings!E82</f>
        <v>0.91700000000000004</v>
      </c>
      <c r="AC7" s="2">
        <f>CEILING((AB7*$D7),0.01)</f>
        <v>1485.54</v>
      </c>
      <c r="AD7">
        <f>FLOOR(($EC7*POWER(($ED7-AC7),$EE7)),1)</f>
        <v>247</v>
      </c>
      <c r="AE7"/>
      <c r="AF7"/>
      <c r="AH7" s="8">
        <f>FLOOR((AL7/60),1)</f>
        <v>23</v>
      </c>
      <c r="AI7" s="3">
        <f>AL7-60*AH7</f>
        <v>16.930000000000064</v>
      </c>
      <c r="AJ7" s="18">
        <f>AM7</f>
        <v>351</v>
      </c>
      <c r="AK7" s="6">
        <f>Gradings!F82</f>
        <v>0.86229999999999996</v>
      </c>
      <c r="AL7" s="2">
        <f>CEILING((AK7*$D7),0.01)</f>
        <v>1396.93</v>
      </c>
      <c r="AM7">
        <f>FLOOR(($EC7*POWER(($ED7-AL7),$EE7)),1)</f>
        <v>351</v>
      </c>
      <c r="AQ7" s="8">
        <f>FLOOR((AU7/60),1)</f>
        <v>21</v>
      </c>
      <c r="AR7" s="3">
        <f>AU7-60*AQ7</f>
        <v>47.670000000000073</v>
      </c>
      <c r="AS7" s="18">
        <f>AV7</f>
        <v>472</v>
      </c>
      <c r="AT7" s="6">
        <f>Gradings!G82</f>
        <v>0.80720000000000003</v>
      </c>
      <c r="AU7" s="2">
        <f>CEILING((AT7*$D7),0.01)</f>
        <v>1307.67</v>
      </c>
      <c r="AV7">
        <f>FLOOR(($EC7*POWER(($ED7-AU7),$EE7)),1)</f>
        <v>472</v>
      </c>
      <c r="AW7"/>
      <c r="AX7"/>
      <c r="AZ7" s="8">
        <f>FLOOR((BD7/60),1)</f>
        <v>20</v>
      </c>
      <c r="BA7" s="3">
        <f>BD7-60*AZ7</f>
        <v>18.410000000000082</v>
      </c>
      <c r="BB7" s="18">
        <f>BE7</f>
        <v>609</v>
      </c>
      <c r="BC7" s="6">
        <f>Gradings!H82</f>
        <v>0.75209999999999999</v>
      </c>
      <c r="BD7" s="2">
        <f>CEILING((BC7*$D7),0.01)</f>
        <v>1218.4100000000001</v>
      </c>
      <c r="BE7">
        <f>FLOOR(($EC7*POWER(($ED7-BD7),$EE7)),1)</f>
        <v>609</v>
      </c>
      <c r="BF7"/>
      <c r="BG7"/>
      <c r="BI7" s="8">
        <f>FLOOR((BM7/60),1)</f>
        <v>18</v>
      </c>
      <c r="BJ7" s="3">
        <f>BM7-60*BI7</f>
        <v>49.1400000000001</v>
      </c>
      <c r="BK7" s="18">
        <f>BN7</f>
        <v>763</v>
      </c>
      <c r="BL7" s="6">
        <f>Gradings!I82</f>
        <v>0.69699999999999995</v>
      </c>
      <c r="BM7" s="2">
        <f>CEILING((BL7*$D7),0.01)</f>
        <v>1129.1400000000001</v>
      </c>
      <c r="BN7">
        <f>FLOOR(($EC7*POWER(($ED7-BM7),$EE7)),1)</f>
        <v>763</v>
      </c>
      <c r="BO7"/>
      <c r="BP7"/>
      <c r="BR7" s="8">
        <f>FLOOR((BV7/60),1)</f>
        <v>17</v>
      </c>
      <c r="BS7" s="3">
        <f>BV7-60*BR7</f>
        <v>19.880000000000109</v>
      </c>
      <c r="BT7" s="18">
        <f>BW7</f>
        <v>933</v>
      </c>
      <c r="BU7" s="6">
        <f>Gradings!J82</f>
        <v>0.64190000000000003</v>
      </c>
      <c r="BV7" s="2">
        <f>CEILING((BU7*$D7),0.01)</f>
        <v>1039.8800000000001</v>
      </c>
      <c r="BW7">
        <f>FLOOR(($EC7*POWER(($ED7-BV7),$EE7)),1)</f>
        <v>933</v>
      </c>
      <c r="BX7"/>
      <c r="BY7"/>
      <c r="CA7" s="8">
        <f>FLOOR((CE7/60),1)</f>
        <v>15</v>
      </c>
      <c r="CB7" s="3">
        <f>CE7-60*CA7</f>
        <v>50.620000000000005</v>
      </c>
      <c r="CC7" s="18">
        <f>CF7</f>
        <v>1119</v>
      </c>
      <c r="CD7" s="6">
        <f>Gradings!K82</f>
        <v>0.58679999999999999</v>
      </c>
      <c r="CE7" s="2">
        <f>CEILING((CD7*$D7),0.01)</f>
        <v>950.62</v>
      </c>
      <c r="CF7">
        <f>FLOOR(($EC7*POWER(($ED7-CE7),$EE7)),1)</f>
        <v>1119</v>
      </c>
      <c r="CG7"/>
      <c r="CH7"/>
      <c r="CJ7" s="8">
        <f>FLOOR((CN7/60),1)</f>
        <v>14</v>
      </c>
      <c r="CK7" s="3">
        <f>CN7-60*CJ7</f>
        <v>18.120000000000005</v>
      </c>
      <c r="CL7" s="18">
        <f>CO7</f>
        <v>1329</v>
      </c>
      <c r="CM7" s="6">
        <f>Gradings!L82</f>
        <v>0.52969999999999995</v>
      </c>
      <c r="CN7" s="2">
        <f>CEILING((CM7*$D7),0.01)</f>
        <v>858.12</v>
      </c>
      <c r="CO7">
        <f>FLOOR(($EC7*POWER(($ED7-CN7),$EE7)),1)</f>
        <v>1329</v>
      </c>
      <c r="CP7"/>
      <c r="CQ7"/>
      <c r="CS7" s="8">
        <f>FLOOR((CW7/60),1)</f>
        <v>12</v>
      </c>
      <c r="CT7" s="3">
        <f>CW7-60*CS7</f>
        <v>12.409999999999968</v>
      </c>
      <c r="CU7" s="18">
        <f>CX7</f>
        <v>1640</v>
      </c>
      <c r="CV7" s="6">
        <f>Gradings!M82</f>
        <v>0.4521</v>
      </c>
      <c r="CW7" s="2">
        <f>CEILING((CV7*$D7),0.01)</f>
        <v>732.41</v>
      </c>
      <c r="CX7">
        <f>FLOOR(($EC7*POWER(($ED7-CW7),$EE7)),1)</f>
        <v>1640</v>
      </c>
      <c r="CY7"/>
      <c r="CZ7"/>
      <c r="DB7" s="8">
        <f>FLOOR((DF7/60),1)</f>
        <v>9</v>
      </c>
      <c r="DC7" s="3">
        <f>DF7-60*DB7</f>
        <v>26.190000000000055</v>
      </c>
      <c r="DD7" s="18">
        <f>DG7</f>
        <v>2098</v>
      </c>
      <c r="DE7" s="6">
        <f>Gradings!N82</f>
        <v>0.34949999999999998</v>
      </c>
      <c r="DF7" s="2">
        <f>CEILING((DE7*$D7),0.01)</f>
        <v>566.19000000000005</v>
      </c>
      <c r="DG7">
        <f>FLOOR(($EC7*POWER(($ED7-DF7),$EE7)),1)</f>
        <v>2098</v>
      </c>
      <c r="DH7"/>
      <c r="DI7"/>
      <c r="DK7" s="8">
        <f>FLOOR((DO7/60),1)</f>
        <v>5</v>
      </c>
      <c r="DL7" s="3">
        <f>DO7-60*DK7</f>
        <v>59.480000000000018</v>
      </c>
      <c r="DM7" s="18">
        <f>DP7</f>
        <v>2741</v>
      </c>
      <c r="DN7" s="6">
        <f>Gradings!O82</f>
        <v>0.22189999999999999</v>
      </c>
      <c r="DO7" s="2">
        <f>CEILING((DN7*$D7),0.01)</f>
        <v>359.48</v>
      </c>
      <c r="DP7">
        <f>FLOOR(($EC7*POWER(($ED7-DO7),$EE7)),1)</f>
        <v>2741</v>
      </c>
      <c r="DQ7"/>
      <c r="DR7"/>
      <c r="DT7" s="8">
        <f>FLOOR((DX7/60),1)</f>
        <v>1</v>
      </c>
      <c r="DU7" s="3">
        <f>DX7-60*DT7</f>
        <v>52.11</v>
      </c>
      <c r="DV7" s="18">
        <f>DY7</f>
        <v>3614</v>
      </c>
      <c r="DW7" s="6">
        <f>Gradings!P82</f>
        <v>6.9199999999999998E-2</v>
      </c>
      <c r="DX7" s="2">
        <f>CEILING((DW7*$D7),0.01)</f>
        <v>112.11</v>
      </c>
      <c r="DY7">
        <f>FLOOR(($EC7*POWER(($ED7-DX7),$EE7)),1)</f>
        <v>3614</v>
      </c>
      <c r="DZ7"/>
      <c r="EA7"/>
      <c r="EB7"/>
      <c r="EC7">
        <v>2.7200000000000002E-3</v>
      </c>
      <c r="ED7">
        <v>1920</v>
      </c>
      <c r="EE7">
        <v>1.88</v>
      </c>
      <c r="EF7">
        <f>FLOOR((EC7*POWER((ED7-D7),EE7)),1)</f>
        <v>123</v>
      </c>
      <c r="EI7" t="str">
        <f t="shared" si="0"/>
        <v>5000 m</v>
      </c>
    </row>
    <row r="8" spans="1:139">
      <c r="A8" s="1" t="str">
        <f>vocabulaire!B7</f>
        <v>800 m</v>
      </c>
      <c r="B8" s="14">
        <v>2</v>
      </c>
      <c r="C8" s="38">
        <v>55</v>
      </c>
      <c r="D8" s="2">
        <f>60*B8+C8</f>
        <v>175</v>
      </c>
      <c r="E8" s="18">
        <f>EF8</f>
        <v>413</v>
      </c>
      <c r="G8" s="8">
        <f>FLOOR((K8/60),1)</f>
        <v>2</v>
      </c>
      <c r="H8" s="3">
        <f>K8-60*G8</f>
        <v>54.150000000000006</v>
      </c>
      <c r="I8" s="18">
        <f>L8</f>
        <v>421</v>
      </c>
      <c r="J8" s="6">
        <f>Gradings!C83</f>
        <v>0.99509999999999998</v>
      </c>
      <c r="K8" s="2">
        <f>CEILING((J8*$D8),0.01)</f>
        <v>174.15</v>
      </c>
      <c r="L8">
        <f>FLOOR(($EC8*POWER(($ED8-K8),$EE8)),1)</f>
        <v>421</v>
      </c>
      <c r="M8"/>
      <c r="N8"/>
      <c r="P8" s="8">
        <f>FLOOR((T8/60),1)</f>
        <v>2</v>
      </c>
      <c r="Q8" s="3">
        <f>T8-60*P8</f>
        <v>46.900000000000006</v>
      </c>
      <c r="R8" s="18">
        <f>U8</f>
        <v>496</v>
      </c>
      <c r="S8" s="6">
        <f>Gradings!D83</f>
        <v>0.95369999999999999</v>
      </c>
      <c r="T8" s="2">
        <f>CEILING((S8*$D8),0.01)</f>
        <v>166.9</v>
      </c>
      <c r="U8">
        <f>FLOOR(($EC8*POWER(($ED8-T8),$EE8)),1)</f>
        <v>496</v>
      </c>
      <c r="V8"/>
      <c r="W8"/>
      <c r="Y8" s="8">
        <f>FLOOR((AC8/60),1)</f>
        <v>2</v>
      </c>
      <c r="Z8" s="3">
        <f>AC8-60*Y8</f>
        <v>39.659999999999997</v>
      </c>
      <c r="AA8" s="18">
        <f>AD8</f>
        <v>577</v>
      </c>
      <c r="AB8" s="6">
        <f>Gradings!E83</f>
        <v>0.9123</v>
      </c>
      <c r="AC8" s="2">
        <f>CEILING((AB8*$D8),0.01)</f>
        <v>159.66</v>
      </c>
      <c r="AD8">
        <f>FLOOR(($EC8*POWER(($ED8-AC8),$EE8)),1)</f>
        <v>577</v>
      </c>
      <c r="AE8"/>
      <c r="AF8"/>
      <c r="AH8" s="8">
        <f>FLOOR((AL8/60),1)</f>
        <v>2</v>
      </c>
      <c r="AI8" s="3">
        <f>AL8-60*AH8</f>
        <v>32.409999999999997</v>
      </c>
      <c r="AJ8" s="18">
        <f>AM8</f>
        <v>663</v>
      </c>
      <c r="AK8" s="6">
        <f>Gradings!F83</f>
        <v>0.87090000000000001</v>
      </c>
      <c r="AL8" s="2">
        <f>CEILING((AK8*$D8),0.01)</f>
        <v>152.41</v>
      </c>
      <c r="AM8">
        <f>FLOOR(($EC8*POWER(($ED8-AL8),$EE8)),1)</f>
        <v>663</v>
      </c>
      <c r="AQ8" s="8">
        <f>FLOOR((AU8/60),1)</f>
        <v>2</v>
      </c>
      <c r="AR8" s="3">
        <f>AU8-60*AQ8</f>
        <v>25.170000000000016</v>
      </c>
      <c r="AS8" s="18">
        <f>AV8</f>
        <v>755</v>
      </c>
      <c r="AT8" s="6">
        <f>Gradings!G83</f>
        <v>0.82950000000000002</v>
      </c>
      <c r="AU8" s="2">
        <f>CEILING((AT8*$D8),0.01)</f>
        <v>145.17000000000002</v>
      </c>
      <c r="AV8">
        <f>FLOOR(($EC8*POWER(($ED8-AU8),$EE8)),1)</f>
        <v>755</v>
      </c>
      <c r="AW8"/>
      <c r="AX8"/>
      <c r="AZ8" s="8">
        <f>FLOOR((BD8/60),1)</f>
        <v>2</v>
      </c>
      <c r="BA8" s="3">
        <f>BD8-60*AZ8</f>
        <v>17.340000000000003</v>
      </c>
      <c r="BB8" s="18">
        <f>BE8</f>
        <v>860</v>
      </c>
      <c r="BC8" s="6">
        <f>Gradings!H83</f>
        <v>0.78480000000000005</v>
      </c>
      <c r="BD8" s="2">
        <f>CEILING((BC8*$D8),0.01)</f>
        <v>137.34</v>
      </c>
      <c r="BE8">
        <f>FLOOR(($EC8*POWER(($ED8-BD8),$EE8)),1)</f>
        <v>860</v>
      </c>
      <c r="BF8"/>
      <c r="BG8"/>
      <c r="BI8" s="8">
        <f>FLOOR((BM8/60),1)</f>
        <v>2</v>
      </c>
      <c r="BJ8" s="3">
        <f>BM8-60*BI8</f>
        <v>8.4900000000000091</v>
      </c>
      <c r="BK8" s="18">
        <f>BN8</f>
        <v>987</v>
      </c>
      <c r="BL8" s="6">
        <f>Gradings!I83</f>
        <v>0.73419999999999996</v>
      </c>
      <c r="BM8" s="2">
        <f>CEILING((BL8*$D8),0.01)</f>
        <v>128.49</v>
      </c>
      <c r="BN8">
        <f>FLOOR(($EC8*POWER(($ED8-BM8),$EE8)),1)</f>
        <v>987</v>
      </c>
      <c r="BO8"/>
      <c r="BP8"/>
      <c r="BR8" s="8">
        <f>FLOOR((BV8/60),1)</f>
        <v>1</v>
      </c>
      <c r="BS8" s="3">
        <f>BV8-60*BR8</f>
        <v>58.16</v>
      </c>
      <c r="BT8" s="18">
        <f>BW8</f>
        <v>1145</v>
      </c>
      <c r="BU8" s="6">
        <f>Gradings!J83</f>
        <v>0.67520000000000002</v>
      </c>
      <c r="BV8" s="2">
        <f>CEILING((BU8*$D8),0.01)</f>
        <v>118.16</v>
      </c>
      <c r="BW8">
        <f>FLOOR(($EC8*POWER(($ED8-BV8),$EE8)),1)</f>
        <v>1145</v>
      </c>
      <c r="BX8"/>
      <c r="BY8"/>
      <c r="CA8" s="8">
        <f>FLOOR((CE8/60),1)</f>
        <v>1</v>
      </c>
      <c r="CB8" s="3">
        <f>CE8-60*CA8</f>
        <v>45.930000000000007</v>
      </c>
      <c r="CC8" s="18">
        <f>CF8</f>
        <v>1347</v>
      </c>
      <c r="CD8" s="6">
        <f>Gradings!K83</f>
        <v>0.60529999999999995</v>
      </c>
      <c r="CE8" s="2">
        <f>CEILING((CD8*$D8),0.01)</f>
        <v>105.93</v>
      </c>
      <c r="CF8">
        <f>FLOOR(($EC8*POWER(($ED8-CE8),$EE8)),1)</f>
        <v>1347</v>
      </c>
      <c r="CG8"/>
      <c r="CH8"/>
      <c r="CJ8" s="8">
        <f>FLOOR((CN8/60),1)</f>
        <v>1</v>
      </c>
      <c r="CK8" s="3">
        <f>CN8-60*CJ8</f>
        <v>31.350000000000009</v>
      </c>
      <c r="CL8" s="18">
        <f>CO8</f>
        <v>1607</v>
      </c>
      <c r="CM8" s="6">
        <f>Gradings!L83</f>
        <v>0.52200000000000002</v>
      </c>
      <c r="CN8" s="2">
        <f>CEILING((CM8*$D8),0.01)</f>
        <v>91.350000000000009</v>
      </c>
      <c r="CO8">
        <f>FLOOR(($EC8*POWER(($ED8-CN8),$EE8)),1)</f>
        <v>1607</v>
      </c>
      <c r="CP8"/>
      <c r="CQ8"/>
      <c r="CS8" s="8">
        <f>FLOOR((CW8/60),1)</f>
        <v>1</v>
      </c>
      <c r="CT8" s="3">
        <f>CW8-60*CS8</f>
        <v>13.989999999999995</v>
      </c>
      <c r="CU8" s="18">
        <f>CX8</f>
        <v>1944</v>
      </c>
      <c r="CV8" s="6">
        <f>Gradings!M83</f>
        <v>0.42280000000000001</v>
      </c>
      <c r="CW8" s="2">
        <f>CEILING((CV8*$D8),0.01)</f>
        <v>73.989999999999995</v>
      </c>
      <c r="CX8">
        <f>FLOOR(($EC8*POWER(($ED8-CW8),$EE8)),1)</f>
        <v>1944</v>
      </c>
      <c r="CY8"/>
      <c r="CZ8"/>
      <c r="DB8" s="8">
        <f>FLOOR((DF8/60),1)</f>
        <v>0</v>
      </c>
      <c r="DC8" s="3">
        <f>DF8-60*DB8</f>
        <v>53.410000000000004</v>
      </c>
      <c r="DD8" s="18">
        <f>DG8</f>
        <v>2383</v>
      </c>
      <c r="DE8" s="6">
        <f>Gradings!N83</f>
        <v>0.30520000000000003</v>
      </c>
      <c r="DF8" s="2">
        <f>CEILING((DE8*$D8),0.01)</f>
        <v>53.410000000000004</v>
      </c>
      <c r="DG8">
        <f>FLOOR(($EC8*POWER(($ED8-DF8),$EE8)),1)</f>
        <v>2383</v>
      </c>
      <c r="DH8"/>
      <c r="DI8"/>
      <c r="DK8" s="8">
        <f>FLOOR((DO8/60),1)</f>
        <v>0</v>
      </c>
      <c r="DL8" s="3">
        <f>DO8-60*DK8</f>
        <v>44.7</v>
      </c>
      <c r="DM8" s="18">
        <f>DP8</f>
        <v>2582</v>
      </c>
      <c r="DN8" s="6">
        <f>Gradings!O83</f>
        <v>0.25540000000000002</v>
      </c>
      <c r="DO8" s="2">
        <f>CEILING((DN8*$D8),0.01)</f>
        <v>44.7</v>
      </c>
      <c r="DP8">
        <f>FLOOR(($EC8*POWER(($ED8-DO8),$EE8)),1)</f>
        <v>2582</v>
      </c>
      <c r="DQ8"/>
      <c r="DR8"/>
      <c r="DT8" s="8">
        <f>FLOOR((DX8/60),1)</f>
        <v>0</v>
      </c>
      <c r="DU8" s="3">
        <f>DX8-60*DT8</f>
        <v>35.130000000000003</v>
      </c>
      <c r="DV8" s="18">
        <f>DY8</f>
        <v>2808</v>
      </c>
      <c r="DW8" s="6">
        <f>Gradings!P83</f>
        <v>0.20069999999999999</v>
      </c>
      <c r="DX8" s="2">
        <f>CEILING((DW8*$D8),0.01)</f>
        <v>35.130000000000003</v>
      </c>
      <c r="DY8">
        <f>FLOOR(($EC8*POWER(($ED8-DX8),$EE8)),1)</f>
        <v>2808</v>
      </c>
      <c r="DZ8"/>
      <c r="EA8"/>
      <c r="EB8"/>
      <c r="EC8">
        <v>0.11193</v>
      </c>
      <c r="ED8">
        <v>254</v>
      </c>
      <c r="EE8">
        <v>1.88</v>
      </c>
      <c r="EF8">
        <f>FLOOR((EC8*POWER((ED8-D8),EE8)),1)</f>
        <v>413</v>
      </c>
      <c r="EI8" t="str">
        <f t="shared" si="0"/>
        <v>800 m</v>
      </c>
    </row>
    <row r="9" spans="1:139">
      <c r="A9" s="1" t="str">
        <f>vocabulaire!B25</f>
        <v>speer</v>
      </c>
      <c r="B9" s="14"/>
      <c r="C9" s="37">
        <v>25.87</v>
      </c>
      <c r="E9" s="18">
        <f>EH9</f>
        <v>399</v>
      </c>
      <c r="G9" s="8"/>
      <c r="H9" s="2">
        <f>FLOOR((J9*$C9),0.01)</f>
        <v>27.47</v>
      </c>
      <c r="I9" s="18">
        <f>N9</f>
        <v>429</v>
      </c>
      <c r="J9" s="6">
        <f>Gradings!C84</f>
        <v>1.0621</v>
      </c>
      <c r="K9" s="2"/>
      <c r="L9"/>
      <c r="M9"/>
      <c r="N9">
        <f>FLOOR(($EC9*POWER((H9-$ED9),$EE9)),1)</f>
        <v>429</v>
      </c>
      <c r="P9" s="8"/>
      <c r="Q9" s="2">
        <f>FLOOR((S9*$C9),0.01)</f>
        <v>29.68</v>
      </c>
      <c r="R9" s="18">
        <f>W9</f>
        <v>471</v>
      </c>
      <c r="S9" s="6">
        <f>Gradings!D84</f>
        <v>1.1475</v>
      </c>
      <c r="T9" s="2"/>
      <c r="U9"/>
      <c r="V9"/>
      <c r="W9">
        <f>FLOOR(($EC9*POWER((Q9-$ED9),$EE9)),1)</f>
        <v>471</v>
      </c>
      <c r="Y9" s="8"/>
      <c r="Z9" s="2">
        <f>FLOOR((AB9*$C9),0.01)</f>
        <v>32.28</v>
      </c>
      <c r="AA9" s="18">
        <f>AF9</f>
        <v>520</v>
      </c>
      <c r="AB9" s="6">
        <f>Gradings!E84</f>
        <v>1.2479</v>
      </c>
      <c r="AC9" s="2"/>
      <c r="AD9"/>
      <c r="AE9"/>
      <c r="AF9">
        <f>FLOOR(($EC9*POWER((Z9-$ED9),$EE9)),1)</f>
        <v>520</v>
      </c>
      <c r="AI9" s="2">
        <f>FLOOR((AK9*$C9),0.01)</f>
        <v>34.01</v>
      </c>
      <c r="AJ9" s="18">
        <f>AO9</f>
        <v>553</v>
      </c>
      <c r="AK9" s="6">
        <f>Gradings!F84</f>
        <v>1.3147</v>
      </c>
      <c r="AO9">
        <f>FLOOR(($EC9*POWER((AI9-$ED9),$EE9)),1)</f>
        <v>553</v>
      </c>
      <c r="AQ9" s="8"/>
      <c r="AR9" s="2">
        <f>FLOOR((AT9*$C9),0.01)</f>
        <v>37.46</v>
      </c>
      <c r="AS9" s="18">
        <f>AX9</f>
        <v>619</v>
      </c>
      <c r="AT9" s="6">
        <f>Gradings!G84</f>
        <v>1.4481999999999999</v>
      </c>
      <c r="AV9"/>
      <c r="AW9"/>
      <c r="AX9">
        <f>FLOOR(($EC9*POWER((AR9-$ED9),$EE9)),1)</f>
        <v>619</v>
      </c>
      <c r="AZ9" s="8"/>
      <c r="BA9" s="2">
        <f>FLOOR((BC9*$C9),0.01)</f>
        <v>41.69</v>
      </c>
      <c r="BB9" s="18">
        <f>BG9</f>
        <v>700</v>
      </c>
      <c r="BC9" s="6">
        <f>Gradings!H84</f>
        <v>1.6117999999999999</v>
      </c>
      <c r="BE9"/>
      <c r="BF9"/>
      <c r="BG9">
        <f>FLOOR(($EC9*POWER((BA9-$ED9),$EE9)),1)</f>
        <v>700</v>
      </c>
      <c r="BI9" s="8"/>
      <c r="BJ9" s="2">
        <f>FLOOR((BL9*$C9),0.01)</f>
        <v>47</v>
      </c>
      <c r="BK9" s="18">
        <f>BP9</f>
        <v>802</v>
      </c>
      <c r="BL9" s="6">
        <f>Gradings!I84</f>
        <v>1.8170999999999999</v>
      </c>
      <c r="BN9"/>
      <c r="BO9"/>
      <c r="BP9">
        <f>FLOOR(($EC9*POWER((BJ9-$ED9),$EE9)),1)</f>
        <v>802</v>
      </c>
      <c r="BR9" s="8"/>
      <c r="BS9" s="2">
        <f>FLOOR((BU9*$C9),0.01)</f>
        <v>54.300000000000004</v>
      </c>
      <c r="BT9" s="18">
        <f>BY9</f>
        <v>944</v>
      </c>
      <c r="BU9" s="6">
        <f>Gradings!J84</f>
        <v>2.0992000000000002</v>
      </c>
      <c r="BW9"/>
      <c r="BX9"/>
      <c r="BY9">
        <f>FLOOR(($EC9*POWER((BS9-$ED9),$EE9)),1)</f>
        <v>944</v>
      </c>
      <c r="CA9" s="8"/>
      <c r="CB9" s="2">
        <f>FLOOR((CD9*$C9),0.01)</f>
        <v>58.96</v>
      </c>
      <c r="CC9" s="18">
        <f>CH9</f>
        <v>1034</v>
      </c>
      <c r="CD9" s="6">
        <f>Gradings!K84</f>
        <v>2.2793999999999999</v>
      </c>
      <c r="CF9"/>
      <c r="CG9"/>
      <c r="CH9">
        <f>FLOOR(($EC9*POWER((CB9-$ED9),$EE9)),1)</f>
        <v>1034</v>
      </c>
      <c r="CJ9" s="8"/>
      <c r="CK9" s="2">
        <f>FLOOR((CM9*$C9),0.01)</f>
        <v>70.180000000000007</v>
      </c>
      <c r="CL9" s="18">
        <f>CQ9</f>
        <v>1254</v>
      </c>
      <c r="CM9" s="6">
        <f>Gradings!L84</f>
        <v>2.7128999999999999</v>
      </c>
      <c r="CO9"/>
      <c r="CP9"/>
      <c r="CQ9">
        <f>FLOOR(($EC9*POWER((CK9-$ED9),$EE9)),1)</f>
        <v>1254</v>
      </c>
      <c r="CS9" s="8"/>
      <c r="CT9" s="2">
        <f>FLOOR((CV9*$C9),0.01)</f>
        <v>86.66</v>
      </c>
      <c r="CU9" s="18">
        <f>CZ9</f>
        <v>1580</v>
      </c>
      <c r="CV9" s="6">
        <f>Gradings!M84</f>
        <v>3.35</v>
      </c>
      <c r="CX9"/>
      <c r="CY9"/>
      <c r="CZ9">
        <f>FLOOR(($EC9*POWER((CT9-$ED9),$EE9)),1)</f>
        <v>1580</v>
      </c>
      <c r="DB9" s="8"/>
      <c r="DC9" s="2">
        <f>FLOOR((DE9*$C9),0.01)</f>
        <v>113.26</v>
      </c>
      <c r="DD9" s="18">
        <f>DI9</f>
        <v>2110</v>
      </c>
      <c r="DE9" s="6">
        <f>Gradings!N84</f>
        <v>4.3781999999999996</v>
      </c>
      <c r="DG9"/>
      <c r="DH9"/>
      <c r="DI9">
        <f>FLOOR(($EC9*POWER((DC9-$ED9),$EE9)),1)</f>
        <v>2110</v>
      </c>
      <c r="DK9" s="8"/>
      <c r="DL9" s="2">
        <f>FLOOR((DN9*$C9),0.01)</f>
        <v>163.42000000000002</v>
      </c>
      <c r="DM9" s="18">
        <f>DR9</f>
        <v>3124</v>
      </c>
      <c r="DN9" s="6">
        <f>Gradings!O84</f>
        <v>6.3170999999999999</v>
      </c>
      <c r="DP9"/>
      <c r="DQ9"/>
      <c r="DR9">
        <f>FLOOR(($EC9*POWER((DL9-$ED9),$EE9)),1)</f>
        <v>3124</v>
      </c>
      <c r="DT9" s="8"/>
      <c r="DU9" s="2">
        <f>FLOOR((DW9*$C9),0.01)</f>
        <v>293.28000000000003</v>
      </c>
      <c r="DV9" s="18">
        <f>EA9</f>
        <v>5803</v>
      </c>
      <c r="DW9" s="6">
        <f>Gradings!P84</f>
        <v>11.337</v>
      </c>
      <c r="DY9"/>
      <c r="DZ9"/>
      <c r="EA9">
        <f>FLOOR(($EC9*POWER((DU9-$ED9),$EE9)),1)</f>
        <v>5803</v>
      </c>
      <c r="EB9"/>
      <c r="EC9">
        <v>15.9803</v>
      </c>
      <c r="ED9">
        <v>3.8</v>
      </c>
      <c r="EE9">
        <v>1.04</v>
      </c>
      <c r="EH9">
        <f>FLOOR((EC9*POWER((C9-ED9),EE9)),1)</f>
        <v>399</v>
      </c>
      <c r="EI9" t="str">
        <f>A9</f>
        <v>speer</v>
      </c>
    </row>
    <row r="10" spans="1:139">
      <c r="A10" s="1" t="str">
        <f>vocabulaire!B6</f>
        <v>400 m</v>
      </c>
      <c r="B10" s="14"/>
      <c r="C10" s="37">
        <v>72</v>
      </c>
      <c r="D10" s="2">
        <f>C10</f>
        <v>72</v>
      </c>
      <c r="E10" s="18">
        <f>EF10</f>
        <v>295</v>
      </c>
      <c r="G10" s="8"/>
      <c r="H10" s="2">
        <f>K10</f>
        <v>70.56</v>
      </c>
      <c r="I10" s="18">
        <f>L10</f>
        <v>336</v>
      </c>
      <c r="J10" s="6">
        <f>Gradings!C85</f>
        <v>0.97989999999999999</v>
      </c>
      <c r="K10" s="2">
        <f>CEILING((J10*$D10),0.01)</f>
        <v>70.56</v>
      </c>
      <c r="L10">
        <f>FLOOR(($EC10*POWER(($ED10-K10),$EE10)),1)</f>
        <v>336</v>
      </c>
      <c r="M10"/>
      <c r="N10"/>
      <c r="P10" s="8"/>
      <c r="Q10" s="2">
        <f>T10</f>
        <v>67.62</v>
      </c>
      <c r="R10" s="18">
        <f>U10</f>
        <v>425</v>
      </c>
      <c r="S10" s="6">
        <f>Gradings!D85</f>
        <v>0.93910000000000005</v>
      </c>
      <c r="T10" s="2">
        <f>CEILING((S10*$D10),0.01)</f>
        <v>67.62</v>
      </c>
      <c r="U10">
        <f>FLOOR(($EC10*POWER(($ED10-T10),$EE10)),1)</f>
        <v>425</v>
      </c>
      <c r="V10"/>
      <c r="W10"/>
      <c r="Y10" s="8"/>
      <c r="Z10" s="2">
        <f>AC10</f>
        <v>64.680000000000007</v>
      </c>
      <c r="AA10" s="18">
        <f>AD10</f>
        <v>524</v>
      </c>
      <c r="AB10" s="6">
        <f>Gradings!E85</f>
        <v>0.89829999999999999</v>
      </c>
      <c r="AC10" s="2">
        <f>CEILING((AB10*$D10),0.01)</f>
        <v>64.680000000000007</v>
      </c>
      <c r="AD10">
        <f>FLOOR(($EC10*POWER(($ED10-AC10),$EE10)),1)</f>
        <v>524</v>
      </c>
      <c r="AE10"/>
      <c r="AF10"/>
      <c r="AI10" s="2">
        <f>AL10</f>
        <v>61.74</v>
      </c>
      <c r="AJ10" s="18">
        <f>AM10</f>
        <v>631</v>
      </c>
      <c r="AK10" s="6">
        <f>Gradings!F85</f>
        <v>0.85750000000000004</v>
      </c>
      <c r="AL10" s="2">
        <f>CEILING((AK10*$D10),0.01)</f>
        <v>61.74</v>
      </c>
      <c r="AM10">
        <f>FLOOR(($EC10*POWER(($ED10-AL10),$EE10)),1)</f>
        <v>631</v>
      </c>
      <c r="AQ10" s="8"/>
      <c r="AR10" s="2">
        <f>AU10</f>
        <v>58.81</v>
      </c>
      <c r="AS10" s="18">
        <f>AV10</f>
        <v>748</v>
      </c>
      <c r="AT10" s="6">
        <f>Gradings!G85</f>
        <v>0.81669999999999998</v>
      </c>
      <c r="AU10" s="2">
        <f>CEILING((AT10*$D10),0.01)</f>
        <v>58.81</v>
      </c>
      <c r="AV10">
        <f>FLOOR(($EC10*POWER(($ED10-AU10),$EE10)),1)</f>
        <v>748</v>
      </c>
      <c r="AW10"/>
      <c r="AX10"/>
      <c r="AZ10" s="8"/>
      <c r="BA10" s="2">
        <f>BD10</f>
        <v>55.550000000000004</v>
      </c>
      <c r="BB10" s="18">
        <f>BE10</f>
        <v>887</v>
      </c>
      <c r="BC10" s="6">
        <f>Gradings!H85</f>
        <v>0.77149999999999996</v>
      </c>
      <c r="BD10" s="2">
        <f>CEILING((BC10*$D10),0.01)</f>
        <v>55.550000000000004</v>
      </c>
      <c r="BE10">
        <f>FLOOR(($EC10*POWER(($ED10-BD10),$EE10)),1)</f>
        <v>887</v>
      </c>
      <c r="BF10"/>
      <c r="BG10"/>
      <c r="BI10" s="8"/>
      <c r="BJ10" s="2">
        <f>BM10</f>
        <v>51.85</v>
      </c>
      <c r="BK10" s="18">
        <f>BN10</f>
        <v>1058</v>
      </c>
      <c r="BL10" s="6">
        <f>Gradings!I85</f>
        <v>0.72009999999999996</v>
      </c>
      <c r="BM10" s="2">
        <f>CEILING((BL10*$D10),0.01)</f>
        <v>51.85</v>
      </c>
      <c r="BN10">
        <f>FLOOR(($EC10*POWER(($ED10-BM10),$EE10)),1)</f>
        <v>1058</v>
      </c>
      <c r="BO10"/>
      <c r="BP10"/>
      <c r="BR10" s="8"/>
      <c r="BS10" s="2">
        <f>BV10</f>
        <v>47.54</v>
      </c>
      <c r="BT10" s="18">
        <f>BW10</f>
        <v>1275</v>
      </c>
      <c r="BU10" s="6">
        <f>Gradings!J85</f>
        <v>0.66020000000000001</v>
      </c>
      <c r="BV10" s="2">
        <f>CEILING((BU10*$D10),0.01)</f>
        <v>47.54</v>
      </c>
      <c r="BW10">
        <f>FLOOR(($EC10*POWER(($ED10-BV10),$EE10)),1)</f>
        <v>1275</v>
      </c>
      <c r="BX10"/>
      <c r="BY10"/>
      <c r="CA10" s="8"/>
      <c r="CB10" s="2">
        <f>CE10</f>
        <v>42.410000000000004</v>
      </c>
      <c r="CC10" s="18">
        <f>CF10</f>
        <v>1555</v>
      </c>
      <c r="CD10" s="6">
        <f>Gradings!K85</f>
        <v>0.58889999999999998</v>
      </c>
      <c r="CE10" s="2">
        <f>CEILING((CD10*$D10),0.01)</f>
        <v>42.410000000000004</v>
      </c>
      <c r="CF10">
        <f>FLOOR(($EC10*POWER(($ED10-CE10),$EE10)),1)</f>
        <v>1555</v>
      </c>
      <c r="CG10"/>
      <c r="CH10"/>
      <c r="CJ10" s="8"/>
      <c r="CK10" s="2">
        <f>CN10</f>
        <v>36.19</v>
      </c>
      <c r="CL10" s="18">
        <f>CO10</f>
        <v>1929</v>
      </c>
      <c r="CM10" s="6">
        <f>Gradings!L85</f>
        <v>0.50260000000000005</v>
      </c>
      <c r="CN10" s="2">
        <f>CEILING((CM10*$D10),0.01)</f>
        <v>36.19</v>
      </c>
      <c r="CO10">
        <f>FLOOR(($EC10*POWER(($ED10-CN10),$EE10)),1)</f>
        <v>1929</v>
      </c>
      <c r="CP10"/>
      <c r="CQ10"/>
      <c r="CS10" s="8"/>
      <c r="CT10" s="2">
        <f>CW10</f>
        <v>28.580000000000002</v>
      </c>
      <c r="CU10" s="18">
        <f>CX10</f>
        <v>2434</v>
      </c>
      <c r="CV10" s="6">
        <f>Gradings!M85</f>
        <v>0.39689999999999998</v>
      </c>
      <c r="CW10" s="2">
        <f>CEILING((CV10*$D10),0.01)</f>
        <v>28.580000000000002</v>
      </c>
      <c r="CX10">
        <f>FLOOR(($EC10*POWER(($ED10-CW10),$EE10)),1)</f>
        <v>2434</v>
      </c>
      <c r="CY10"/>
      <c r="CZ10"/>
      <c r="DB10" s="8"/>
      <c r="DC10" s="2">
        <f>DF10</f>
        <v>19.190000000000001</v>
      </c>
      <c r="DD10" s="18">
        <f>DG10</f>
        <v>3128</v>
      </c>
      <c r="DE10" s="6">
        <f>Gradings!N85</f>
        <v>0.26650000000000001</v>
      </c>
      <c r="DF10" s="2">
        <f>CEILING((DE10*$D10),0.01)</f>
        <v>19.190000000000001</v>
      </c>
      <c r="DG10">
        <f>FLOOR(($EC10*POWER(($ED10-DF10),$EE10)),1)</f>
        <v>3128</v>
      </c>
      <c r="DH10"/>
      <c r="DI10"/>
      <c r="DK10" s="8"/>
      <c r="DL10" s="2">
        <f>DO10</f>
        <v>15.36</v>
      </c>
      <c r="DM10" s="18">
        <f>DP10</f>
        <v>3434</v>
      </c>
      <c r="DN10" s="6">
        <f>Gradings!O85</f>
        <v>0.2132</v>
      </c>
      <c r="DO10" s="2">
        <f>CEILING((DN10*$D10),0.01)</f>
        <v>15.36</v>
      </c>
      <c r="DP10">
        <f>FLOOR(($EC10*POWER(($ED10-DO10),$EE10)),1)</f>
        <v>3434</v>
      </c>
      <c r="DQ10"/>
      <c r="DR10"/>
      <c r="DT10" s="8"/>
      <c r="DU10" s="2">
        <f>DX10</f>
        <v>11.700000000000001</v>
      </c>
      <c r="DV10" s="18">
        <f>DY10</f>
        <v>3737</v>
      </c>
      <c r="DW10" s="6">
        <f>Gradings!P85</f>
        <v>0.16250000000000001</v>
      </c>
      <c r="DX10" s="2">
        <f>CEILING((DW10*$D10),0.01)</f>
        <v>11.700000000000001</v>
      </c>
      <c r="DY10">
        <f>FLOOR(($EC10*POWER(($ED10-DX10),$EE10)),1)</f>
        <v>3737</v>
      </c>
      <c r="DZ10"/>
      <c r="EA10"/>
      <c r="EB10"/>
      <c r="EC10">
        <v>1.3428500000000001</v>
      </c>
      <c r="ED10">
        <v>91.7</v>
      </c>
      <c r="EE10">
        <v>1.81</v>
      </c>
      <c r="EF10">
        <f>FLOOR((EC10*POWER((ED10-D10),EE10)),1)</f>
        <v>295</v>
      </c>
      <c r="EI10" t="str">
        <f t="shared" si="0"/>
        <v>400 m</v>
      </c>
    </row>
    <row r="11" spans="1:139">
      <c r="A11" s="1" t="str">
        <f>vocabulaire!B21</f>
        <v>hss</v>
      </c>
      <c r="B11" s="14"/>
      <c r="C11" s="37">
        <v>9</v>
      </c>
      <c r="E11" s="18">
        <f>EG11</f>
        <v>266</v>
      </c>
      <c r="G11" s="8"/>
      <c r="H11" s="2">
        <f>FLOOR((J11*$C11),0.01)</f>
        <v>9.64</v>
      </c>
      <c r="I11" s="18">
        <f>M11</f>
        <v>349</v>
      </c>
      <c r="J11" s="6">
        <f>Gradings!C86</f>
        <v>1.0719000000000001</v>
      </c>
      <c r="K11" s="2"/>
      <c r="L11"/>
      <c r="M11">
        <f>FLOOR(($EC11*POWER((H11*100-$ED11),$EE11)),1)</f>
        <v>349</v>
      </c>
      <c r="N11"/>
      <c r="P11" s="8"/>
      <c r="Q11" s="2">
        <f>FLOOR((S11*$C11),0.01)</f>
        <v>10.220000000000001</v>
      </c>
      <c r="R11" s="18">
        <f>V11</f>
        <v>430</v>
      </c>
      <c r="S11" s="6">
        <f>Gradings!D86</f>
        <v>1.1364000000000001</v>
      </c>
      <c r="T11" s="2"/>
      <c r="U11"/>
      <c r="V11">
        <f>FLOOR(($EC11*POWER((Q11*100-$ED11),$EE11)),1)</f>
        <v>430</v>
      </c>
      <c r="W11"/>
      <c r="Y11" s="8"/>
      <c r="Z11" s="2">
        <f>FLOOR((AB11*$C11),0.01)</f>
        <v>10.89</v>
      </c>
      <c r="AA11" s="18">
        <f>AE11</f>
        <v>530</v>
      </c>
      <c r="AB11" s="6">
        <f>Gradings!E86</f>
        <v>1.21</v>
      </c>
      <c r="AC11" s="2"/>
      <c r="AD11"/>
      <c r="AE11">
        <f>FLOOR(($EC11*POWER((Z11*100-$ED11),$EE11)),1)</f>
        <v>530</v>
      </c>
      <c r="AF11"/>
      <c r="AI11" s="2">
        <f>FLOOR((AK11*$C11),0.01)</f>
        <v>11.63</v>
      </c>
      <c r="AJ11" s="18">
        <f>AN11</f>
        <v>646</v>
      </c>
      <c r="AK11" s="6">
        <f>Gradings!F86</f>
        <v>1.2927</v>
      </c>
      <c r="AN11">
        <f>FLOOR(($EC11*POWER((AI11*100-$ED11),$EE11)),1)</f>
        <v>646</v>
      </c>
      <c r="AQ11" s="8"/>
      <c r="AR11" s="2">
        <f>FLOOR((AT11*$C11),0.01)</f>
        <v>12.5</v>
      </c>
      <c r="AS11" s="18">
        <f>AW11</f>
        <v>791</v>
      </c>
      <c r="AT11" s="6">
        <f>Gradings!G86</f>
        <v>1.3889</v>
      </c>
      <c r="AV11"/>
      <c r="AW11">
        <f>FLOOR(($EC11*POWER((AR11*100-$ED11),$EE11)),1)</f>
        <v>791</v>
      </c>
      <c r="AX11"/>
      <c r="AZ11" s="8"/>
      <c r="BA11" s="2">
        <f>FLOOR((BC11*$C11),0.01)</f>
        <v>13.49</v>
      </c>
      <c r="BB11" s="18">
        <f>BF11</f>
        <v>967</v>
      </c>
      <c r="BC11" s="6">
        <f>Gradings!H86</f>
        <v>1.4990000000000001</v>
      </c>
      <c r="BE11"/>
      <c r="BF11">
        <f>FLOOR(($EC11*POWER((BA11*100-$ED11),$EE11)),1)</f>
        <v>967</v>
      </c>
      <c r="BG11"/>
      <c r="BI11" s="8"/>
      <c r="BJ11" s="2">
        <f>FLOOR((BL11*$C11),0.01)</f>
        <v>14.66</v>
      </c>
      <c r="BK11" s="18">
        <f>BO11</f>
        <v>1186</v>
      </c>
      <c r="BL11" s="6">
        <f>Gradings!I86</f>
        <v>1.6298999999999999</v>
      </c>
      <c r="BN11"/>
      <c r="BO11">
        <f>FLOOR(($EC11*POWER((BJ11*100-$ED11),$EE11)),1)</f>
        <v>1186</v>
      </c>
      <c r="BP11"/>
      <c r="BR11" s="8"/>
      <c r="BS11" s="2">
        <f>FLOOR((BU11*$C11),0.01)</f>
        <v>16.07</v>
      </c>
      <c r="BT11" s="18">
        <f>BX11</f>
        <v>1467</v>
      </c>
      <c r="BU11" s="6">
        <f>Gradings!J86</f>
        <v>1.7857000000000001</v>
      </c>
      <c r="BW11"/>
      <c r="BX11">
        <f>FLOOR(($EC11*POWER((BS11*100-$ED11),$EE11)),1)</f>
        <v>1467</v>
      </c>
      <c r="BY11"/>
      <c r="CA11" s="8"/>
      <c r="CB11" s="2">
        <f>FLOOR((CD11*$C11),0.01)</f>
        <v>17.740000000000002</v>
      </c>
      <c r="CC11" s="18">
        <f>CG11</f>
        <v>1822</v>
      </c>
      <c r="CD11" s="6">
        <f>Gradings!K86</f>
        <v>1.972</v>
      </c>
      <c r="CF11"/>
      <c r="CG11">
        <f>FLOOR(($EC11*POWER((CB11*100-$ED11),$EE11)),1)</f>
        <v>1822</v>
      </c>
      <c r="CH11"/>
      <c r="CJ11" s="8"/>
      <c r="CK11" s="2">
        <f>FLOOR((CM11*$C11),0.01)</f>
        <v>19.84</v>
      </c>
      <c r="CL11" s="18">
        <f>CP11</f>
        <v>2298</v>
      </c>
      <c r="CM11" s="6">
        <f>Gradings!L86</f>
        <v>2.2048000000000001</v>
      </c>
      <c r="CO11"/>
      <c r="CP11">
        <f>FLOOR(($EC11*POWER((CK11*100-$ED11),$EE11)),1)</f>
        <v>2298</v>
      </c>
      <c r="CQ11"/>
      <c r="CS11" s="8"/>
      <c r="CT11" s="2">
        <f>FLOOR((CV11*$C11),0.01)</f>
        <v>23.240000000000002</v>
      </c>
      <c r="CU11" s="18">
        <f>CY11</f>
        <v>3132</v>
      </c>
      <c r="CV11" s="6">
        <f>Gradings!M86</f>
        <v>2.5832999999999999</v>
      </c>
      <c r="CX11"/>
      <c r="CY11">
        <f>FLOOR(($EC11*POWER((CT11*100-$ED11),$EE11)),1)</f>
        <v>3132</v>
      </c>
      <c r="CZ11"/>
      <c r="DB11" s="8"/>
      <c r="DC11" s="2">
        <f>FLOOR((DE11*$C11),0.01)</f>
        <v>29.36</v>
      </c>
      <c r="DD11" s="18">
        <f>DH11</f>
        <v>4808</v>
      </c>
      <c r="DE11" s="6">
        <f>Gradings!N86</f>
        <v>3.2631999999999999</v>
      </c>
      <c r="DG11"/>
      <c r="DH11">
        <f>FLOOR(($EC11*POWER((DC11*100-$ED11),$EE11)),1)</f>
        <v>4808</v>
      </c>
      <c r="DI11"/>
      <c r="DK11" s="8"/>
      <c r="DL11" s="2">
        <f>FLOOR((DN11*$C11),0.01)</f>
        <v>39.85</v>
      </c>
      <c r="DM11" s="18">
        <f>DQ11</f>
        <v>8111</v>
      </c>
      <c r="DN11" s="6">
        <f>Gradings!O86</f>
        <v>4.4286000000000003</v>
      </c>
      <c r="DP11"/>
      <c r="DQ11">
        <f>FLOOR(($EC11*POWER((DL11*100-$ED11),$EE11)),1)</f>
        <v>8111</v>
      </c>
      <c r="DR11"/>
      <c r="DT11" s="8"/>
      <c r="DU11" s="2">
        <f>FLOOR((DW11*$C11),0.01)</f>
        <v>68.040000000000006</v>
      </c>
      <c r="DV11" s="18">
        <f>DZ11</f>
        <v>19058</v>
      </c>
      <c r="DW11" s="6">
        <f>Gradings!P86</f>
        <v>7.5609999999999999</v>
      </c>
      <c r="DY11"/>
      <c r="DZ11">
        <f>FLOOR(($EC11*POWER((DU11*100-$ED11),$EE11)),1)</f>
        <v>19058</v>
      </c>
      <c r="EA11"/>
      <c r="EB11"/>
      <c r="EC11">
        <v>8.5589999999999999E-2</v>
      </c>
      <c r="ED11">
        <v>600</v>
      </c>
      <c r="EE11">
        <v>1.41</v>
      </c>
      <c r="EG11">
        <f>FLOOR((EC11*POWER((C11*100-ED11),EE11)),1)</f>
        <v>266</v>
      </c>
      <c r="EI11" t="str">
        <f>A11</f>
        <v>hss</v>
      </c>
    </row>
    <row r="12" spans="1:139" ht="12.75" thickBot="1">
      <c r="A12" s="1" t="str">
        <f>vocabulaire!B17</f>
        <v>3000sc</v>
      </c>
      <c r="B12" s="16">
        <v>17</v>
      </c>
      <c r="C12" s="42">
        <v>0</v>
      </c>
      <c r="D12" s="2">
        <f>60*B12+C12</f>
        <v>1020</v>
      </c>
      <c r="E12" s="18">
        <f>EF12</f>
        <v>207</v>
      </c>
      <c r="G12" s="8">
        <f>FLOOR((K12/60),1)</f>
        <v>16</v>
      </c>
      <c r="H12" s="3">
        <f>K12-60*G12</f>
        <v>28.279999999999973</v>
      </c>
      <c r="I12" s="18">
        <f>L12</f>
        <v>251</v>
      </c>
      <c r="J12" s="6">
        <f>Gradings!C87</f>
        <v>0.96889999999999998</v>
      </c>
      <c r="K12" s="2">
        <f>CEILING((J12*$D12),0.01)</f>
        <v>988.28</v>
      </c>
      <c r="L12">
        <f>FLOOR(($EC12*POWER(($ED12-K12),$EE12)),1)</f>
        <v>251</v>
      </c>
      <c r="M12"/>
      <c r="N12"/>
      <c r="P12" s="8">
        <f>FLOOR((T12/60),1)</f>
        <v>15</v>
      </c>
      <c r="Q12" s="3">
        <f>T12-60*P12</f>
        <v>40.440000000000055</v>
      </c>
      <c r="R12" s="18">
        <f>U12</f>
        <v>324</v>
      </c>
      <c r="S12" s="6">
        <f>Gradings!D87</f>
        <v>0.92200000000000004</v>
      </c>
      <c r="T12" s="2">
        <f>CEILING((S12*$D12),0.01)</f>
        <v>940.44</v>
      </c>
      <c r="U12">
        <f>FLOOR(($EC12*POWER(($ED12-T12),$EE12)),1)</f>
        <v>324</v>
      </c>
      <c r="V12"/>
      <c r="W12"/>
      <c r="Y12" s="8">
        <f>FLOOR((AC12/60),1)</f>
        <v>14</v>
      </c>
      <c r="Z12" s="3">
        <f>AC12-60*Y12</f>
        <v>52.200000000000045</v>
      </c>
      <c r="AA12" s="18">
        <f>AD12</f>
        <v>407</v>
      </c>
      <c r="AB12" s="6">
        <f>Gradings!E87</f>
        <v>0.87470000000000003</v>
      </c>
      <c r="AC12" s="2">
        <f>CEILING((AB12*$D12),0.01)</f>
        <v>892.2</v>
      </c>
      <c r="AD12">
        <f>FLOOR(($EC12*POWER(($ED12-AC12),$EE12)),1)</f>
        <v>407</v>
      </c>
      <c r="AE12"/>
      <c r="AF12"/>
      <c r="AH12" s="8">
        <f>FLOOR((AL12/60),1)</f>
        <v>14</v>
      </c>
      <c r="AI12" s="3">
        <f>AL12-60*AH12</f>
        <v>3.2400000000000091</v>
      </c>
      <c r="AJ12" s="18">
        <f>AM12</f>
        <v>500</v>
      </c>
      <c r="AK12" s="6">
        <f>Gradings!F87</f>
        <v>0.82669999999999999</v>
      </c>
      <c r="AL12" s="2">
        <f>CEILING((AK12*$D12),0.01)</f>
        <v>843.24</v>
      </c>
      <c r="AM12">
        <f>FLOOR(($EC12*POWER(($ED12-AL12),$EE12)),1)</f>
        <v>500</v>
      </c>
      <c r="AQ12" s="8">
        <f>FLOOR((AU12/60),1)</f>
        <v>13</v>
      </c>
      <c r="AR12" s="3">
        <f>AU12-60*AQ12</f>
        <v>13.159999999999968</v>
      </c>
      <c r="AS12" s="18">
        <f>AV12</f>
        <v>605</v>
      </c>
      <c r="AT12" s="6">
        <f>Gradings!G87</f>
        <v>0.77759999999999996</v>
      </c>
      <c r="AU12" s="2">
        <f>CEILING((AT12*$D12),0.01)</f>
        <v>793.16</v>
      </c>
      <c r="AV12">
        <f>FLOOR(($EC12*POWER(($ED12-AU12),$EE12)),1)</f>
        <v>605</v>
      </c>
      <c r="AW12"/>
      <c r="AX12"/>
      <c r="AZ12" s="8">
        <f>FLOOR((BD12/60),1)</f>
        <v>12</v>
      </c>
      <c r="BA12" s="3">
        <f>BD12-60*AZ12</f>
        <v>21.440000000000055</v>
      </c>
      <c r="BB12" s="18">
        <f>BE12</f>
        <v>722</v>
      </c>
      <c r="BC12" s="6">
        <f>Gradings!H87</f>
        <v>0.72689999999999999</v>
      </c>
      <c r="BD12" s="2">
        <f>CEILING((BC12*$D12),0.01)</f>
        <v>741.44</v>
      </c>
      <c r="BE12">
        <f>FLOOR(($EC12*POWER(($ED12-BD12),$EE12)),1)</f>
        <v>722</v>
      </c>
      <c r="BF12"/>
      <c r="BG12"/>
      <c r="BI12" s="8">
        <f>FLOOR((BM12/60),1)</f>
        <v>11</v>
      </c>
      <c r="BJ12" s="3">
        <f>BM12-60*BI12</f>
        <v>27.480000000000018</v>
      </c>
      <c r="BK12" s="18">
        <f>BN12</f>
        <v>856</v>
      </c>
      <c r="BL12" s="6">
        <f>Gradings!I87</f>
        <v>0.67400000000000004</v>
      </c>
      <c r="BM12" s="2">
        <f>CEILING((BL12*$D12),0.01)</f>
        <v>687.48</v>
      </c>
      <c r="BN12">
        <f>FLOOR(($EC12*POWER(($ED12-BM12),$EE12)),1)</f>
        <v>856</v>
      </c>
      <c r="BO12"/>
      <c r="BP12"/>
      <c r="BR12" s="8">
        <f>FLOOR((BV12/60),1)</f>
        <v>10</v>
      </c>
      <c r="BS12" s="3">
        <f>BV12-60*BR12</f>
        <v>30.57000000000005</v>
      </c>
      <c r="BT12" s="18">
        <f>BW12</f>
        <v>1008</v>
      </c>
      <c r="BU12" s="6">
        <f>Gradings!J87</f>
        <v>0.61819999999999997</v>
      </c>
      <c r="BV12" s="2">
        <f>CEILING((BU12*$D12),0.01)</f>
        <v>630.57000000000005</v>
      </c>
      <c r="BW12">
        <f>FLOOR(($EC12*POWER(($ED12-BV12),$EE12)),1)</f>
        <v>1008</v>
      </c>
      <c r="BX12"/>
      <c r="BY12"/>
      <c r="CA12" s="8">
        <f>FLOOR((CE12/60),1)</f>
        <v>9</v>
      </c>
      <c r="CB12" s="3">
        <f>CE12-60*CA12</f>
        <v>29.879999999999995</v>
      </c>
      <c r="CC12" s="18">
        <f>CF12</f>
        <v>1184</v>
      </c>
      <c r="CD12" s="6">
        <f>Gradings!K87</f>
        <v>0.55869999999999997</v>
      </c>
      <c r="CE12" s="2">
        <f>CEILING((CD12*$D12),0.01)</f>
        <v>569.88</v>
      </c>
      <c r="CF12">
        <f>FLOOR(($EC12*POWER(($ED12-CE12),$EE12)),1)</f>
        <v>1184</v>
      </c>
      <c r="CG12"/>
      <c r="CH12"/>
      <c r="CJ12" s="8">
        <f>FLOOR((CN12/60),1)</f>
        <v>8</v>
      </c>
      <c r="CK12" s="3">
        <f>CN12-60*CJ12</f>
        <v>24.189999999999998</v>
      </c>
      <c r="CL12" s="18">
        <f>CO12</f>
        <v>1388</v>
      </c>
      <c r="CM12" s="6">
        <f>Gradings!L87</f>
        <v>0.49430000000000002</v>
      </c>
      <c r="CN12" s="2">
        <f>CEILING((CM12*$D12),0.01)</f>
        <v>504.19</v>
      </c>
      <c r="CO12">
        <f>FLOOR(($EC12*POWER(($ED12-CN12),$EE12)),1)</f>
        <v>1388</v>
      </c>
      <c r="CP12"/>
      <c r="CQ12"/>
      <c r="CS12" s="8">
        <f>FLOOR((CW12/60),1)</f>
        <v>0</v>
      </c>
      <c r="CT12" s="3">
        <f>CW12-60*CS12</f>
        <v>0</v>
      </c>
      <c r="CU12" s="18">
        <f>CX12</f>
        <v>3465</v>
      </c>
      <c r="CV12" s="6">
        <f>Gradings!M87</f>
        <v>0</v>
      </c>
      <c r="CW12" s="2">
        <f>CEILING((CV12*$D12),0.01)</f>
        <v>0</v>
      </c>
      <c r="CX12">
        <f>FLOOR(($EC12*POWER(($ED12-CW12),$EE12)),1)</f>
        <v>3465</v>
      </c>
      <c r="CY12"/>
      <c r="CZ12"/>
      <c r="DB12" s="8">
        <f>FLOOR((DF12/60),1)</f>
        <v>0</v>
      </c>
      <c r="DC12" s="3">
        <f>DF12-60*DB12</f>
        <v>0</v>
      </c>
      <c r="DD12" s="18">
        <f>DG12</f>
        <v>3465</v>
      </c>
      <c r="DE12" s="6">
        <f>Gradings!N87</f>
        <v>0</v>
      </c>
      <c r="DF12" s="2">
        <f>CEILING((DE12*$D12),0.01)</f>
        <v>0</v>
      </c>
      <c r="DG12">
        <f>FLOOR(($EC12*POWER(($ED12-DF12),$EE12)),1)</f>
        <v>3465</v>
      </c>
      <c r="DH12"/>
      <c r="DI12"/>
      <c r="DK12" s="8">
        <f>FLOOR((DO12/60),1)</f>
        <v>0</v>
      </c>
      <c r="DL12" s="3">
        <f>DO12-60*DK12</f>
        <v>0</v>
      </c>
      <c r="DM12" s="18">
        <f>DP12</f>
        <v>3465</v>
      </c>
      <c r="DN12" s="6">
        <f>Gradings!O87</f>
        <v>0</v>
      </c>
      <c r="DO12" s="2">
        <f>CEILING((DN12*$D12),0.01)</f>
        <v>0</v>
      </c>
      <c r="DP12">
        <f>FLOOR(($EC12*POWER(($ED12-DO12),$EE12)),1)</f>
        <v>3465</v>
      </c>
      <c r="DQ12"/>
      <c r="DR12"/>
      <c r="DT12" s="8">
        <f>FLOOR((DX12/60),1)</f>
        <v>0</v>
      </c>
      <c r="DU12" s="3">
        <f>DX12-60*DT12</f>
        <v>0</v>
      </c>
      <c r="DV12" s="18">
        <f>DY12</f>
        <v>3465</v>
      </c>
      <c r="DW12" s="6">
        <f>Gradings!P87</f>
        <v>0</v>
      </c>
      <c r="DX12" s="2">
        <f>CEILING((DW12*$D12),0.01)</f>
        <v>0</v>
      </c>
      <c r="DY12">
        <f>FLOOR(($EC12*POWER(($ED12-DX12),$EE12)),1)</f>
        <v>3465</v>
      </c>
      <c r="DZ12"/>
      <c r="EA12"/>
      <c r="EB12"/>
      <c r="EC12">
        <v>4.0800000000000003E-3</v>
      </c>
      <c r="ED12">
        <v>1320</v>
      </c>
      <c r="EE12">
        <v>1.9</v>
      </c>
      <c r="EF12">
        <f>FLOOR((EC12*POWER((ED12-D12),EE12)),1)</f>
        <v>207</v>
      </c>
      <c r="EI12" t="str">
        <f>A12</f>
        <v>3000sc</v>
      </c>
    </row>
    <row r="13" spans="1:139" s="11" customFormat="1">
      <c r="A13" s="19" t="str">
        <f>vocabulaire!B30</f>
        <v>dag 1</v>
      </c>
      <c r="B13" s="32"/>
      <c r="C13" s="40"/>
      <c r="D13" s="21"/>
      <c r="E13" s="22">
        <f>SUM(E3:E12)</f>
        <v>3036</v>
      </c>
      <c r="F13" s="22"/>
      <c r="G13" s="22"/>
      <c r="H13" s="22"/>
      <c r="I13" s="22">
        <f>SUM(I3:I12)</f>
        <v>3386</v>
      </c>
      <c r="J13" s="6">
        <f>Gradings!C88</f>
        <v>0</v>
      </c>
      <c r="K13" s="22">
        <f>SUM(K3:K12)</f>
        <v>2886.46</v>
      </c>
      <c r="L13" s="22">
        <f>SUM(L3:L12)</f>
        <v>1952</v>
      </c>
      <c r="M13" s="22">
        <f>SUM(M3:M12)</f>
        <v>619</v>
      </c>
      <c r="N13" s="22">
        <f>SUM(N3:N12)</f>
        <v>815</v>
      </c>
      <c r="O13" s="22"/>
      <c r="P13" s="22"/>
      <c r="Q13" s="22"/>
      <c r="R13" s="22">
        <f>SUM(R3:R12)</f>
        <v>4035</v>
      </c>
      <c r="S13" s="6">
        <f>Gradings!D88</f>
        <v>0</v>
      </c>
      <c r="T13" s="22">
        <f>SUM(T3:T12)</f>
        <v>2781.4</v>
      </c>
      <c r="U13" s="22">
        <f>SUM(U3:U12)</f>
        <v>2401</v>
      </c>
      <c r="V13" s="22">
        <f>SUM(V3:V12)</f>
        <v>741</v>
      </c>
      <c r="W13" s="22">
        <f>SUM(W3:W12)</f>
        <v>893</v>
      </c>
      <c r="X13" s="22"/>
      <c r="Y13" s="22"/>
      <c r="Z13" s="22"/>
      <c r="AA13" s="22">
        <f>SUM(AA3:AA12)</f>
        <v>4790</v>
      </c>
      <c r="AB13" s="6">
        <f>Gradings!E88</f>
        <v>0</v>
      </c>
      <c r="AC13" s="22">
        <f>SUM(AC3:AC12)</f>
        <v>2649.6000000000004</v>
      </c>
      <c r="AD13" s="22">
        <f>SUM(AD3:AD12)</f>
        <v>2917</v>
      </c>
      <c r="AE13" s="22">
        <f>SUM(AE3:AE12)</f>
        <v>888</v>
      </c>
      <c r="AF13" s="22">
        <f>SUM(AF3:AF12)</f>
        <v>985</v>
      </c>
      <c r="AG13" s="22"/>
      <c r="AH13" s="22"/>
      <c r="AI13" s="22"/>
      <c r="AJ13" s="22">
        <f>SUM(AJ3:AJ12)</f>
        <v>5560</v>
      </c>
      <c r="AK13" s="6">
        <f>Gradings!F88</f>
        <v>0</v>
      </c>
      <c r="AL13" s="22">
        <f>SUM(AL3:AL12)</f>
        <v>2500.62</v>
      </c>
      <c r="AM13" s="22">
        <f>SUM(AM3:AM12)</f>
        <v>3432</v>
      </c>
      <c r="AN13" s="22">
        <f>SUM(AN3:AN12)</f>
        <v>1059</v>
      </c>
      <c r="AO13" s="22">
        <f>SUM(AO3:AO12)</f>
        <v>1069</v>
      </c>
      <c r="AP13" s="22"/>
      <c r="AQ13" s="22"/>
      <c r="AR13" s="22"/>
      <c r="AS13" s="22">
        <f>SUM(AS3:AS12)</f>
        <v>6530</v>
      </c>
      <c r="AT13" s="6">
        <f>Gradings!G88</f>
        <v>0</v>
      </c>
      <c r="AU13" s="22">
        <f>SUM(AU3:AU12)</f>
        <v>2348.83</v>
      </c>
      <c r="AV13" s="22">
        <f>SUM(AV3:AV12)</f>
        <v>4065</v>
      </c>
      <c r="AW13" s="22">
        <f>SUM(AW3:AW12)</f>
        <v>1269</v>
      </c>
      <c r="AX13" s="22">
        <f>SUM(AX3:AX12)</f>
        <v>1196</v>
      </c>
      <c r="AY13" s="22"/>
      <c r="AZ13" s="22"/>
      <c r="BA13" s="22"/>
      <c r="BB13" s="22">
        <f>SUM(BB3:BB12)</f>
        <v>7649</v>
      </c>
      <c r="BC13" s="6">
        <f>Gradings!H88</f>
        <v>0</v>
      </c>
      <c r="BD13" s="22">
        <f>SUM(BD3:BD12)</f>
        <v>2194.48</v>
      </c>
      <c r="BE13" s="22">
        <f>SUM(BE3:BE12)</f>
        <v>4774</v>
      </c>
      <c r="BF13" s="22">
        <f>SUM(BF3:BF12)</f>
        <v>1523</v>
      </c>
      <c r="BG13" s="22">
        <f>SUM(BG3:BG12)</f>
        <v>1352</v>
      </c>
      <c r="BH13" s="22"/>
      <c r="BI13" s="22"/>
      <c r="BJ13" s="22"/>
      <c r="BK13" s="22">
        <f>SUM(BK3:BK12)</f>
        <v>8976</v>
      </c>
      <c r="BL13" s="6">
        <f>Gradings!I88</f>
        <v>0</v>
      </c>
      <c r="BM13" s="22">
        <f>SUM(BM3:BM12)</f>
        <v>2036.33</v>
      </c>
      <c r="BN13" s="22">
        <f>SUM(BN3:BN12)</f>
        <v>5588</v>
      </c>
      <c r="BO13" s="22">
        <f>SUM(BO3:BO12)</f>
        <v>1838</v>
      </c>
      <c r="BP13" s="22">
        <f>SUM(BP3:BP12)</f>
        <v>1550</v>
      </c>
      <c r="BQ13" s="22"/>
      <c r="BR13" s="22"/>
      <c r="BS13" s="22"/>
      <c r="BT13" s="22">
        <f>SUM(BT3:BT12)</f>
        <v>10632</v>
      </c>
      <c r="BU13" s="6">
        <f>Gradings!J88</f>
        <v>0</v>
      </c>
      <c r="BV13" s="22">
        <f>SUM(BV3:BV12)</f>
        <v>1872.92</v>
      </c>
      <c r="BW13" s="22">
        <f>SUM(BW3:BW12)</f>
        <v>6553</v>
      </c>
      <c r="BX13" s="22">
        <f>SUM(BX3:BX12)</f>
        <v>2257</v>
      </c>
      <c r="BY13" s="22">
        <f>SUM(BY3:BY12)</f>
        <v>1822</v>
      </c>
      <c r="BZ13" s="22"/>
      <c r="CA13" s="22"/>
      <c r="CB13" s="22"/>
      <c r="CC13" s="22">
        <f>SUM(CC3:CC12)</f>
        <v>12495</v>
      </c>
      <c r="CD13" s="6">
        <f>Gradings!K88</f>
        <v>0</v>
      </c>
      <c r="CE13" s="22">
        <f>SUM(CE3:CE12)</f>
        <v>1702.77</v>
      </c>
      <c r="CF13" s="22">
        <f>SUM(CF3:CF12)</f>
        <v>7711</v>
      </c>
      <c r="CG13" s="22">
        <f>SUM(CG3:CG12)</f>
        <v>2822</v>
      </c>
      <c r="CH13" s="22">
        <f>SUM(CH3:CH12)</f>
        <v>1962</v>
      </c>
      <c r="CI13" s="22"/>
      <c r="CJ13" s="22"/>
      <c r="CK13" s="22"/>
      <c r="CL13" s="22">
        <f>SUM(CL3:CL12)</f>
        <v>15171</v>
      </c>
      <c r="CM13" s="6">
        <f>Gradings!L88</f>
        <v>0</v>
      </c>
      <c r="CN13" s="22">
        <f>SUM(CN3:CN12)</f>
        <v>1520.64</v>
      </c>
      <c r="CO13" s="22">
        <f>SUM(CO3:CO12)</f>
        <v>9135</v>
      </c>
      <c r="CP13" s="22">
        <f>SUM(CP3:CP12)</f>
        <v>3667</v>
      </c>
      <c r="CQ13" s="22">
        <f>SUM(CQ3:CQ12)</f>
        <v>2369</v>
      </c>
      <c r="CR13" s="22"/>
      <c r="CS13" s="22"/>
      <c r="CT13" s="22"/>
      <c r="CU13" s="22">
        <f>SUM(CU3:CU12)</f>
        <v>23148</v>
      </c>
      <c r="CV13" s="6">
        <f>Gradings!M88</f>
        <v>0</v>
      </c>
      <c r="CW13" s="22"/>
      <c r="CX13" s="22"/>
      <c r="CY13" s="22"/>
      <c r="CZ13" s="22"/>
      <c r="DA13" s="22"/>
      <c r="DB13" s="22"/>
      <c r="DC13" s="22"/>
      <c r="DD13" s="22">
        <f>SUM(DD3:DD12)</f>
        <v>29630</v>
      </c>
      <c r="DE13" s="6">
        <f>Gradings!N88</f>
        <v>0</v>
      </c>
      <c r="DF13" s="22"/>
      <c r="DG13" s="22"/>
      <c r="DH13" s="22"/>
      <c r="DI13" s="22"/>
      <c r="DJ13" s="22"/>
      <c r="DK13" s="22"/>
      <c r="DL13" s="22"/>
      <c r="DM13" s="22">
        <f>SUM(DM3:DM12)</f>
        <v>37098</v>
      </c>
      <c r="DN13" s="6">
        <f>Gradings!O88</f>
        <v>0</v>
      </c>
      <c r="DO13" s="22"/>
      <c r="DP13" s="22"/>
      <c r="DQ13" s="22"/>
      <c r="DR13" s="22"/>
      <c r="DS13" s="22"/>
      <c r="DT13" s="22"/>
      <c r="DU13" s="22"/>
      <c r="DV13" s="22">
        <f>SUM(DV3:DV12)</f>
        <v>55015</v>
      </c>
      <c r="DW13" s="6">
        <f>Gradings!P88</f>
        <v>0</v>
      </c>
      <c r="DX13" s="22"/>
      <c r="EI13"/>
    </row>
    <row r="14" spans="1:139" ht="12.75" thickBot="1">
      <c r="B14" s="31"/>
      <c r="C14" s="41"/>
      <c r="G14" s="8"/>
      <c r="H14" s="2"/>
      <c r="I14" s="8"/>
      <c r="J14" s="6">
        <f>Gradings!C89</f>
        <v>0</v>
      </c>
      <c r="K14" s="2"/>
      <c r="L14"/>
      <c r="M14"/>
      <c r="N14"/>
      <c r="P14" s="8"/>
      <c r="Q14" s="2"/>
      <c r="R14" s="8"/>
      <c r="S14" s="6">
        <f>Gradings!D89</f>
        <v>0</v>
      </c>
      <c r="T14" s="2"/>
      <c r="U14"/>
      <c r="V14"/>
      <c r="W14"/>
      <c r="Y14" s="8"/>
      <c r="Z14" s="2"/>
      <c r="AA14" s="8"/>
      <c r="AB14" s="6">
        <f>Gradings!E89</f>
        <v>0</v>
      </c>
      <c r="AC14" s="2"/>
      <c r="AD14"/>
      <c r="AE14"/>
      <c r="AF14"/>
      <c r="AK14" s="6">
        <f>Gradings!F89</f>
        <v>0</v>
      </c>
      <c r="AQ14" s="8"/>
      <c r="AS14" s="8"/>
      <c r="AT14" s="6">
        <f>Gradings!G89</f>
        <v>0</v>
      </c>
      <c r="AV14"/>
      <c r="AW14"/>
      <c r="AX14"/>
      <c r="AZ14" s="8"/>
      <c r="BB14" s="8"/>
      <c r="BC14" s="6">
        <f>Gradings!H89</f>
        <v>0</v>
      </c>
      <c r="BE14"/>
      <c r="BF14"/>
      <c r="BG14"/>
      <c r="BI14" s="8"/>
      <c r="BK14" s="8"/>
      <c r="BL14" s="6">
        <f>Gradings!I89</f>
        <v>0</v>
      </c>
      <c r="BN14"/>
      <c r="BO14"/>
      <c r="BP14"/>
      <c r="BR14" s="8"/>
      <c r="BT14" s="8"/>
      <c r="BU14" s="6">
        <f>Gradings!J89</f>
        <v>0</v>
      </c>
      <c r="BW14"/>
      <c r="BX14"/>
      <c r="BY14"/>
      <c r="CA14" s="8"/>
      <c r="CC14" s="8"/>
      <c r="CD14" s="6">
        <f>Gradings!K89</f>
        <v>0</v>
      </c>
      <c r="CF14"/>
      <c r="CG14"/>
      <c r="CH14"/>
      <c r="CJ14" s="8"/>
      <c r="CL14" s="8"/>
      <c r="CM14" s="6">
        <f>Gradings!L89</f>
        <v>0</v>
      </c>
      <c r="CO14"/>
      <c r="CP14"/>
      <c r="CQ14"/>
      <c r="CS14" s="8"/>
      <c r="CU14" s="8"/>
      <c r="CV14" s="6">
        <f>Gradings!M89</f>
        <v>0</v>
      </c>
      <c r="CX14"/>
      <c r="CY14"/>
      <c r="CZ14"/>
      <c r="DB14" s="8"/>
      <c r="DD14" s="8"/>
      <c r="DE14" s="6">
        <f>Gradings!N89</f>
        <v>0</v>
      </c>
      <c r="DG14"/>
      <c r="DH14"/>
      <c r="DI14"/>
      <c r="DK14" s="8"/>
      <c r="DM14" s="8"/>
      <c r="DN14" s="6">
        <f>Gradings!O89</f>
        <v>0</v>
      </c>
      <c r="DP14"/>
      <c r="DQ14"/>
      <c r="DR14"/>
      <c r="DT14" s="8"/>
      <c r="DV14" s="8"/>
      <c r="DW14" s="6">
        <f>Gradings!P89</f>
        <v>0</v>
      </c>
      <c r="DY14"/>
      <c r="DZ14"/>
      <c r="EA14"/>
      <c r="EB14"/>
    </row>
    <row r="15" spans="1:139">
      <c r="A15" s="1" t="str">
        <f>vocabulaire!B14</f>
        <v>sh hrd</v>
      </c>
      <c r="B15" s="12"/>
      <c r="C15" s="36">
        <v>20</v>
      </c>
      <c r="D15" s="2">
        <f>C15</f>
        <v>20</v>
      </c>
      <c r="E15" s="18">
        <f>EF15</f>
        <v>302</v>
      </c>
      <c r="G15" s="8"/>
      <c r="H15" s="2">
        <f>K15</f>
        <v>19</v>
      </c>
      <c r="I15" s="18">
        <f>L15</f>
        <v>390</v>
      </c>
      <c r="J15" s="6">
        <f>Gradings!C90</f>
        <v>0.95</v>
      </c>
      <c r="K15" s="2">
        <f>CEILING((J15*$D15),0.01)</f>
        <v>19</v>
      </c>
      <c r="L15">
        <f>FLOOR(($EC15*POWER(($ED15-K15),$EE15)),1)</f>
        <v>390</v>
      </c>
      <c r="M15"/>
      <c r="N15"/>
      <c r="P15" s="8"/>
      <c r="Q15" s="2">
        <f>T15</f>
        <v>17.39</v>
      </c>
      <c r="R15" s="18">
        <f>U15</f>
        <v>553</v>
      </c>
      <c r="S15" s="6">
        <f>Gradings!D90</f>
        <v>0.86939999999999995</v>
      </c>
      <c r="T15" s="2">
        <f>CEILING((S15*$D15),0.01)</f>
        <v>17.39</v>
      </c>
      <c r="U15">
        <f>FLOOR(($EC15*POWER(($ED15-T15),$EE15)),1)</f>
        <v>553</v>
      </c>
      <c r="V15"/>
      <c r="W15"/>
      <c r="Y15" s="8"/>
      <c r="Z15" s="2">
        <f>AC15</f>
        <v>16.420000000000002</v>
      </c>
      <c r="AA15" s="18">
        <f>AD15</f>
        <v>664</v>
      </c>
      <c r="AB15" s="6">
        <f>Gradings!E90</f>
        <v>0.8206</v>
      </c>
      <c r="AC15" s="2">
        <f>CEILING((AB15*$D15),0.01)</f>
        <v>16.420000000000002</v>
      </c>
      <c r="AD15">
        <f>FLOOR(($EC15*POWER(($ED15-AC15),$EE15)),1)</f>
        <v>664</v>
      </c>
      <c r="AE15"/>
      <c r="AF15"/>
      <c r="AI15" s="2">
        <f>AL15</f>
        <v>15.81</v>
      </c>
      <c r="AJ15" s="18">
        <f>AM15</f>
        <v>738</v>
      </c>
      <c r="AK15" s="6">
        <f>Gradings!F90</f>
        <v>0.7903</v>
      </c>
      <c r="AL15" s="2">
        <f>CEILING((AK15*$D15),0.01)</f>
        <v>15.81</v>
      </c>
      <c r="AM15">
        <f>FLOOR(($EC15*POWER(($ED15-AL15),$EE15)),1)</f>
        <v>738</v>
      </c>
      <c r="AQ15" s="8"/>
      <c r="AR15" s="2">
        <f>AU15</f>
        <v>14.89</v>
      </c>
      <c r="AS15" s="18">
        <f>AV15</f>
        <v>856</v>
      </c>
      <c r="AT15" s="6">
        <f>Gradings!G90</f>
        <v>0.74450000000000005</v>
      </c>
      <c r="AU15" s="2">
        <f>CEILING((AT15*$D15),0.01)</f>
        <v>14.89</v>
      </c>
      <c r="AV15">
        <f>FLOOR(($EC15*POWER(($ED15-AU15),$EE15)),1)</f>
        <v>856</v>
      </c>
      <c r="AW15"/>
      <c r="AX15"/>
      <c r="AZ15" s="8"/>
      <c r="BA15" s="2">
        <f>BD15</f>
        <v>13.950000000000001</v>
      </c>
      <c r="BB15" s="18">
        <f>BE15</f>
        <v>985</v>
      </c>
      <c r="BC15" s="6">
        <f>Gradings!H90</f>
        <v>0.69720000000000004</v>
      </c>
      <c r="BD15" s="2">
        <f>CEILING((BC15*$D15),0.01)</f>
        <v>13.950000000000001</v>
      </c>
      <c r="BE15">
        <f>FLOOR(($EC15*POWER(($ED15-BD15),$EE15)),1)</f>
        <v>985</v>
      </c>
      <c r="BF15"/>
      <c r="BG15"/>
      <c r="BI15" s="8"/>
      <c r="BJ15" s="2">
        <f>BM15</f>
        <v>12.96</v>
      </c>
      <c r="BK15" s="18">
        <f>BN15</f>
        <v>1130</v>
      </c>
      <c r="BL15" s="6">
        <f>Gradings!I90</f>
        <v>0.64770000000000005</v>
      </c>
      <c r="BM15" s="2">
        <f>CEILING((BL15*$D15),0.01)</f>
        <v>12.96</v>
      </c>
      <c r="BN15">
        <f>FLOOR(($EC15*POWER(($ED15-BM15),$EE15)),1)</f>
        <v>1130</v>
      </c>
      <c r="BO15"/>
      <c r="BP15"/>
      <c r="BR15" s="8"/>
      <c r="BS15" s="2">
        <f>BV15</f>
        <v>11.91</v>
      </c>
      <c r="BT15" s="18">
        <f>BW15</f>
        <v>1294</v>
      </c>
      <c r="BU15" s="6">
        <f>Gradings!J90</f>
        <v>0.59540000000000004</v>
      </c>
      <c r="BV15" s="2">
        <f>CEILING((BU15*$D15),0.01)</f>
        <v>11.91</v>
      </c>
      <c r="BW15">
        <f>FLOOR(($EC15*POWER(($ED15-BV15),$EE15)),1)</f>
        <v>1294</v>
      </c>
      <c r="BX15"/>
      <c r="BY15"/>
      <c r="CA15" s="8"/>
      <c r="CB15" s="2">
        <f>CE15</f>
        <v>10.8</v>
      </c>
      <c r="CC15" s="18">
        <f>CF15</f>
        <v>1478</v>
      </c>
      <c r="CD15" s="6">
        <f>Gradings!K90</f>
        <v>0.53959999999999997</v>
      </c>
      <c r="CE15" s="2">
        <f>CEILING((CD15*$D15),0.01)</f>
        <v>10.8</v>
      </c>
      <c r="CF15">
        <f>FLOOR(($EC15*POWER(($ED15-CE15),$EE15)),1)</f>
        <v>1478</v>
      </c>
      <c r="CG15"/>
      <c r="CH15"/>
      <c r="CJ15" s="8"/>
      <c r="CK15" s="2">
        <f>CN15</f>
        <v>9.58</v>
      </c>
      <c r="CL15" s="18">
        <f>CO15</f>
        <v>1693</v>
      </c>
      <c r="CM15" s="6">
        <f>Gradings!L90</f>
        <v>0.47899999999999998</v>
      </c>
      <c r="CN15" s="2">
        <f>CEILING((CM15*$D15),0.01)</f>
        <v>9.58</v>
      </c>
      <c r="CO15">
        <f>FLOOR(($EC15*POWER(($ED15-CN15),$EE15)),1)</f>
        <v>1693</v>
      </c>
      <c r="CP15"/>
      <c r="CQ15"/>
      <c r="CS15" s="8"/>
      <c r="CT15" s="2">
        <f>CW15</f>
        <v>0</v>
      </c>
      <c r="CU15" s="18">
        <f>CX15</f>
        <v>3827</v>
      </c>
      <c r="CV15" s="6">
        <f>Gradings!M90</f>
        <v>0</v>
      </c>
      <c r="CW15" s="2">
        <f>CEILING((CV15*$D15),0.01)</f>
        <v>0</v>
      </c>
      <c r="CX15">
        <f>FLOOR(($EC15*POWER(($ED15-CW15),$EE15)),1)</f>
        <v>3827</v>
      </c>
      <c r="CY15"/>
      <c r="CZ15"/>
      <c r="DB15" s="8"/>
      <c r="DC15" s="2">
        <f>DF15</f>
        <v>0</v>
      </c>
      <c r="DD15" s="18">
        <f>DG15</f>
        <v>3827</v>
      </c>
      <c r="DE15" s="6">
        <f>Gradings!N90</f>
        <v>0</v>
      </c>
      <c r="DF15" s="2">
        <f>CEILING((DE15*$D15),0.01)</f>
        <v>0</v>
      </c>
      <c r="DG15">
        <f>FLOOR(($EC15*POWER(($ED15-DF15),$EE15)),1)</f>
        <v>3827</v>
      </c>
      <c r="DH15"/>
      <c r="DI15"/>
      <c r="DK15" s="8"/>
      <c r="DL15" s="2">
        <f>DO15</f>
        <v>0</v>
      </c>
      <c r="DM15" s="18">
        <f>DP15</f>
        <v>3827</v>
      </c>
      <c r="DN15" s="6">
        <f>Gradings!O90</f>
        <v>0</v>
      </c>
      <c r="DO15" s="2">
        <f>CEILING((DN15*$D15),0.01)</f>
        <v>0</v>
      </c>
      <c r="DP15">
        <f>FLOOR(($EC15*POWER(($ED15-DO15),$EE15)),1)</f>
        <v>3827</v>
      </c>
      <c r="DQ15"/>
      <c r="DR15"/>
      <c r="DT15" s="8"/>
      <c r="DU15" s="2">
        <f>DX15</f>
        <v>0</v>
      </c>
      <c r="DV15" s="18">
        <f>DY15</f>
        <v>3827</v>
      </c>
      <c r="DW15" s="6">
        <f>Gradings!P90</f>
        <v>0</v>
      </c>
      <c r="DX15" s="2">
        <f>CEILING((DW15*$D15),0.01)</f>
        <v>0</v>
      </c>
      <c r="DY15">
        <f>FLOOR(($EC15*POWER(($ED15-DX15),$EE15)),1)</f>
        <v>3827</v>
      </c>
      <c r="DZ15"/>
      <c r="EA15"/>
      <c r="EB15"/>
      <c r="EC15">
        <v>9.2307600000000001</v>
      </c>
      <c r="ED15">
        <v>26.7</v>
      </c>
      <c r="EE15">
        <v>1.835</v>
      </c>
      <c r="EF15">
        <f>FLOOR((EC15*POWER((ED15-D15),EE15)),1)</f>
        <v>302</v>
      </c>
      <c r="EI15" t="str">
        <f t="shared" si="0"/>
        <v>sh hrd</v>
      </c>
    </row>
    <row r="16" spans="1:139">
      <c r="A16" s="1" t="str">
        <f>vocabulaire!B20</f>
        <v>ver</v>
      </c>
      <c r="B16" s="14"/>
      <c r="C16" s="37">
        <v>4.0999999999999996</v>
      </c>
      <c r="E16" s="18">
        <f>EG16</f>
        <v>331</v>
      </c>
      <c r="G16" s="8"/>
      <c r="H16" s="2">
        <f>FLOOR((J16*$C16),0.01)</f>
        <v>4.3</v>
      </c>
      <c r="I16" s="18">
        <f>M16</f>
        <v>379</v>
      </c>
      <c r="J16" s="6">
        <f>Gradings!C91</f>
        <v>1.05</v>
      </c>
      <c r="K16" s="2"/>
      <c r="L16"/>
      <c r="M16">
        <f>FLOOR(($EC16*POWER((H16*100-$ED16),$EE16)),1)</f>
        <v>379</v>
      </c>
      <c r="N16"/>
      <c r="P16" s="8"/>
      <c r="Q16" s="2">
        <f>FLOOR((S16*$C16),0.01)</f>
        <v>4.55</v>
      </c>
      <c r="R16" s="18">
        <f>V16</f>
        <v>441</v>
      </c>
      <c r="S16" s="6">
        <f>Gradings!D91</f>
        <v>1.1101000000000001</v>
      </c>
      <c r="T16" s="2"/>
      <c r="U16"/>
      <c r="V16">
        <f>FLOOR(($EC16*POWER((Q16*100-$ED16),$EE16)),1)</f>
        <v>441</v>
      </c>
      <c r="W16"/>
      <c r="Y16" s="8"/>
      <c r="Z16" s="2">
        <f>FLOOR((AB16*$C16),0.01)</f>
        <v>4.82</v>
      </c>
      <c r="AA16" s="18">
        <f>AE16</f>
        <v>511</v>
      </c>
      <c r="AB16" s="6">
        <f>Gradings!E91</f>
        <v>1.1776</v>
      </c>
      <c r="AC16" s="2"/>
      <c r="AD16"/>
      <c r="AE16">
        <f>FLOOR(($EC16*POWER((Z16*100-$ED16),$EE16)),1)</f>
        <v>511</v>
      </c>
      <c r="AF16"/>
      <c r="AI16" s="2">
        <f>FLOOR((AK16*$C16),0.01)</f>
        <v>5.14</v>
      </c>
      <c r="AJ16" s="18">
        <f>AN16</f>
        <v>598</v>
      </c>
      <c r="AK16" s="6">
        <f>Gradings!F91</f>
        <v>1.2538</v>
      </c>
      <c r="AN16">
        <f>FLOOR(($EC16*POWER((AI16*100-$ED16),$EE16)),1)</f>
        <v>598</v>
      </c>
      <c r="AQ16" s="8"/>
      <c r="AR16" s="2">
        <f>FLOOR((AT16*$C16),0.01)</f>
        <v>5.49</v>
      </c>
      <c r="AS16" s="18">
        <f>AW16</f>
        <v>697</v>
      </c>
      <c r="AT16" s="6">
        <f>Gradings!G91</f>
        <v>1.3405</v>
      </c>
      <c r="AV16"/>
      <c r="AW16">
        <f>FLOOR(($EC16*POWER((AR16*100-$ED16),$EE16)),1)</f>
        <v>697</v>
      </c>
      <c r="AX16"/>
      <c r="AZ16" s="8"/>
      <c r="BA16" s="2">
        <f>FLOOR((BC16*$C16),0.01)</f>
        <v>5.9</v>
      </c>
      <c r="BB16" s="18">
        <f>BF16</f>
        <v>819</v>
      </c>
      <c r="BC16" s="6">
        <f>Gradings!H91</f>
        <v>1.44</v>
      </c>
      <c r="BE16"/>
      <c r="BF16">
        <f>FLOOR(($EC16*POWER((BA16*100-$ED16),$EE16)),1)</f>
        <v>819</v>
      </c>
      <c r="BG16"/>
      <c r="BI16" s="8"/>
      <c r="BJ16" s="2">
        <f>FLOOR((BL16*$C16),0.01)</f>
        <v>6.37</v>
      </c>
      <c r="BK16" s="18">
        <f>BO16</f>
        <v>965</v>
      </c>
      <c r="BL16" s="6">
        <f>Gradings!I91</f>
        <v>1.5557000000000001</v>
      </c>
      <c r="BN16"/>
      <c r="BO16">
        <f>FLOOR(($EC16*POWER((BJ16*100-$ED16),$EE16)),1)</f>
        <v>965</v>
      </c>
      <c r="BP16"/>
      <c r="BR16" s="8"/>
      <c r="BS16" s="2">
        <f>FLOOR((BU16*$C16),0.01)</f>
        <v>6.94</v>
      </c>
      <c r="BT16" s="18">
        <f>BX16</f>
        <v>1152</v>
      </c>
      <c r="BU16" s="6">
        <f>Gradings!J91</f>
        <v>1.6942999999999999</v>
      </c>
      <c r="BW16"/>
      <c r="BX16">
        <f>FLOOR(($EC16*POWER((BS16*100-$ED16),$EE16)),1)</f>
        <v>1152</v>
      </c>
      <c r="BY16"/>
      <c r="CA16" s="8"/>
      <c r="CB16" s="2">
        <f>FLOOR((CD16*$C16),0.01)</f>
        <v>7.66</v>
      </c>
      <c r="CC16" s="18">
        <f>CG16</f>
        <v>1401</v>
      </c>
      <c r="CD16" s="6">
        <f>Gradings!K91</f>
        <v>1.8694999999999999</v>
      </c>
      <c r="CF16"/>
      <c r="CG16">
        <f>FLOOR(($EC16*POWER((CB16*100-$ED16),$EE16)),1)</f>
        <v>1401</v>
      </c>
      <c r="CH16"/>
      <c r="CJ16" s="8"/>
      <c r="CK16" s="2">
        <f>FLOOR((CM16*$C16),0.01)</f>
        <v>8.870000000000001</v>
      </c>
      <c r="CL16" s="18">
        <f>CP16</f>
        <v>1849</v>
      </c>
      <c r="CM16" s="6">
        <f>Gradings!L91</f>
        <v>2.1644999999999999</v>
      </c>
      <c r="CO16"/>
      <c r="CP16">
        <f>FLOOR(($EC16*POWER((CK16*100-$ED16),$EE16)),1)</f>
        <v>1849</v>
      </c>
      <c r="CQ16"/>
      <c r="CS16" s="8"/>
      <c r="CT16" s="2">
        <f>FLOOR((CV16*$C16),0.01)</f>
        <v>11.950000000000001</v>
      </c>
      <c r="CU16" s="18">
        <f>CY16</f>
        <v>3138</v>
      </c>
      <c r="CV16" s="6">
        <f>Gradings!M91</f>
        <v>2.9154</v>
      </c>
      <c r="CX16"/>
      <c r="CY16">
        <f>FLOOR(($EC16*POWER((CT16*100-$ED16),$EE16)),1)</f>
        <v>3138</v>
      </c>
      <c r="CZ16"/>
      <c r="DB16" s="8"/>
      <c r="DC16" s="2">
        <f>FLOOR((DE16*$C16),0.01)</f>
        <v>13.4</v>
      </c>
      <c r="DD16" s="18">
        <f>DH16</f>
        <v>3809</v>
      </c>
      <c r="DE16" s="6">
        <f>Gradings!N91</f>
        <v>3.2696000000000001</v>
      </c>
      <c r="DG16"/>
      <c r="DH16">
        <f>FLOOR(($EC16*POWER((DC16*100-$ED16),$EE16)),1)</f>
        <v>3809</v>
      </c>
      <c r="DI16"/>
      <c r="DK16" s="8"/>
      <c r="DL16" s="2">
        <f>FLOOR((DN16*$C16),0.01)</f>
        <v>18.13</v>
      </c>
      <c r="DM16" s="18">
        <f>DQ16</f>
        <v>6236</v>
      </c>
      <c r="DN16" s="6">
        <f>Gradings!O91</f>
        <v>4.4234999999999998</v>
      </c>
      <c r="DP16"/>
      <c r="DQ16">
        <f>FLOOR(($EC16*POWER((DL16*100-$ED16),$EE16)),1)</f>
        <v>6236</v>
      </c>
      <c r="DR16"/>
      <c r="DT16" s="8"/>
      <c r="DU16" s="2">
        <f>FLOOR((DW16*$C16),0.01)</f>
        <v>30.830000000000002</v>
      </c>
      <c r="DV16" s="18">
        <f>DZ16</f>
        <v>14199</v>
      </c>
      <c r="DW16" s="6">
        <f>Gradings!P91</f>
        <v>7.52</v>
      </c>
      <c r="DY16"/>
      <c r="DZ16">
        <f>FLOOR(($EC16*POWER((DU16*100-$ED16),$EE16)),1)</f>
        <v>14199</v>
      </c>
      <c r="EA16"/>
      <c r="EB16"/>
      <c r="EC16">
        <v>0.188807</v>
      </c>
      <c r="ED16">
        <v>210</v>
      </c>
      <c r="EE16">
        <v>1.41</v>
      </c>
      <c r="EG16">
        <f>FLOOR((EC16*POWER((C16*100-ED16),EE16)),1)</f>
        <v>331</v>
      </c>
      <c r="EI16" t="str">
        <f>A16</f>
        <v>ver</v>
      </c>
    </row>
    <row r="17" spans="1:139">
      <c r="A17" s="1" t="str">
        <f>vocabulaire!B5</f>
        <v>200 m</v>
      </c>
      <c r="B17" s="14"/>
      <c r="C17" s="37">
        <v>31</v>
      </c>
      <c r="D17" s="2">
        <f>C17</f>
        <v>31</v>
      </c>
      <c r="E17" s="18">
        <f>EF17</f>
        <v>414</v>
      </c>
      <c r="G17" s="8"/>
      <c r="H17" s="2">
        <f>K17</f>
        <v>30.080000000000002</v>
      </c>
      <c r="I17" s="18">
        <f>L17</f>
        <v>477</v>
      </c>
      <c r="J17" s="6">
        <f>Gradings!C92</f>
        <v>0.97019999999999995</v>
      </c>
      <c r="K17" s="2">
        <f>CEILING((J17*$D17),0.01)</f>
        <v>30.080000000000002</v>
      </c>
      <c r="L17">
        <f>FLOOR(($EC17*POWER(($ED17-K17),$EE17)),1)</f>
        <v>477</v>
      </c>
      <c r="M17"/>
      <c r="N17"/>
      <c r="P17" s="8"/>
      <c r="Q17" s="2">
        <f>T17</f>
        <v>28.97</v>
      </c>
      <c r="R17" s="18">
        <f>U17</f>
        <v>556</v>
      </c>
      <c r="S17" s="6">
        <f>Gradings!D92</f>
        <v>0.93420000000000003</v>
      </c>
      <c r="T17" s="2">
        <f>CEILING((S17*$D17),0.01)</f>
        <v>28.97</v>
      </c>
      <c r="U17">
        <f>FLOOR(($EC17*POWER(($ED17-T17),$EE17)),1)</f>
        <v>556</v>
      </c>
      <c r="V17"/>
      <c r="W17"/>
      <c r="Y17" s="8"/>
      <c r="Z17" s="2">
        <f>AC17</f>
        <v>27.85</v>
      </c>
      <c r="AA17" s="18">
        <f>AD17</f>
        <v>643</v>
      </c>
      <c r="AB17" s="6">
        <f>Gradings!E92</f>
        <v>0.8982</v>
      </c>
      <c r="AC17" s="2">
        <f>CEILING((AB17*$D17),0.01)</f>
        <v>27.85</v>
      </c>
      <c r="AD17">
        <f>FLOOR(($EC17*POWER(($ED17-AC17),$EE17)),1)</f>
        <v>643</v>
      </c>
      <c r="AE17"/>
      <c r="AF17"/>
      <c r="AI17" s="2">
        <f>AL17</f>
        <v>26.73</v>
      </c>
      <c r="AJ17" s="18">
        <f>AM17</f>
        <v>734</v>
      </c>
      <c r="AK17" s="6">
        <f>Gradings!F92</f>
        <v>0.86219999999999997</v>
      </c>
      <c r="AL17" s="2">
        <f>CEILING((AK17*$D17),0.01)</f>
        <v>26.73</v>
      </c>
      <c r="AM17">
        <f>FLOOR(($EC17*POWER(($ED17-AL17),$EE17)),1)</f>
        <v>734</v>
      </c>
      <c r="AQ17" s="8"/>
      <c r="AR17" s="2">
        <f>AU17</f>
        <v>25.62</v>
      </c>
      <c r="AS17" s="18">
        <f>AV17</f>
        <v>831</v>
      </c>
      <c r="AT17" s="6">
        <f>Gradings!G92</f>
        <v>0.82620000000000005</v>
      </c>
      <c r="AU17" s="2">
        <f>CEILING((AT17*$D17),0.01)</f>
        <v>25.62</v>
      </c>
      <c r="AV17">
        <f>FLOOR(($EC17*POWER(($ED17-AU17),$EE17)),1)</f>
        <v>831</v>
      </c>
      <c r="AW17"/>
      <c r="AX17"/>
      <c r="AZ17" s="8"/>
      <c r="BA17" s="2">
        <f>BD17</f>
        <v>24.5</v>
      </c>
      <c r="BB17" s="18">
        <f>BE17</f>
        <v>933</v>
      </c>
      <c r="BC17" s="6">
        <f>Gradings!H92</f>
        <v>0.79020000000000001</v>
      </c>
      <c r="BD17" s="2">
        <f>CEILING((BC17*$D17),0.01)</f>
        <v>24.5</v>
      </c>
      <c r="BE17">
        <f>FLOOR(($EC17*POWER(($ED17-BD17),$EE17)),1)</f>
        <v>933</v>
      </c>
      <c r="BF17"/>
      <c r="BG17"/>
      <c r="BI17" s="8"/>
      <c r="BJ17" s="2">
        <f>BM17</f>
        <v>23.39</v>
      </c>
      <c r="BK17" s="18">
        <f>BN17</f>
        <v>1040</v>
      </c>
      <c r="BL17" s="6">
        <f>Gradings!I92</f>
        <v>0.75419999999999998</v>
      </c>
      <c r="BM17" s="2">
        <f>CEILING((BL17*$D17),0.01)</f>
        <v>23.39</v>
      </c>
      <c r="BN17">
        <f>FLOOR(($EC17*POWER(($ED17-BM17),$EE17)),1)</f>
        <v>1040</v>
      </c>
      <c r="BO17"/>
      <c r="BP17"/>
      <c r="BR17" s="8"/>
      <c r="BS17" s="2">
        <f>BV17</f>
        <v>21.92</v>
      </c>
      <c r="BT17" s="18">
        <f>BW17</f>
        <v>1189</v>
      </c>
      <c r="BU17" s="6">
        <f>Gradings!J92</f>
        <v>0.70679999999999998</v>
      </c>
      <c r="BV17" s="2">
        <f>CEILING((BU17*$D17),0.01)</f>
        <v>21.92</v>
      </c>
      <c r="BW17">
        <f>FLOOR(($EC17*POWER(($ED17-BV17),$EE17)),1)</f>
        <v>1189</v>
      </c>
      <c r="BX17"/>
      <c r="BY17"/>
      <c r="CA17" s="8"/>
      <c r="CB17" s="2">
        <f>CE17</f>
        <v>20.29</v>
      </c>
      <c r="CC17" s="18">
        <f>CF17</f>
        <v>1365</v>
      </c>
      <c r="CD17" s="6">
        <f>Gradings!K92</f>
        <v>0.65449999999999997</v>
      </c>
      <c r="CE17" s="2">
        <f>CEILING((CD17*$D17),0.01)</f>
        <v>20.29</v>
      </c>
      <c r="CF17">
        <f>FLOOR(($EC17*POWER(($ED17-CE17),$EE17)),1)</f>
        <v>1365</v>
      </c>
      <c r="CG17"/>
      <c r="CH17"/>
      <c r="CJ17" s="8"/>
      <c r="CK17" s="2">
        <f>CN17</f>
        <v>18.16</v>
      </c>
      <c r="CL17" s="18">
        <f>CO17</f>
        <v>1612</v>
      </c>
      <c r="CM17" s="6">
        <f>Gradings!L92</f>
        <v>0.5857</v>
      </c>
      <c r="CN17" s="2">
        <f>CEILING((CM17*$D17),0.01)</f>
        <v>18.16</v>
      </c>
      <c r="CO17">
        <f>FLOOR(($EC17*POWER(($ED17-CN17),$EE17)),1)</f>
        <v>1612</v>
      </c>
      <c r="CP17"/>
      <c r="CQ17"/>
      <c r="CS17" s="8"/>
      <c r="CT17" s="2">
        <f>CW17</f>
        <v>15.290000000000001</v>
      </c>
      <c r="CU17" s="18">
        <f>CX17</f>
        <v>1972</v>
      </c>
      <c r="CV17" s="6">
        <f>Gradings!M92</f>
        <v>0.49320000000000003</v>
      </c>
      <c r="CW17" s="2">
        <f>CEILING((CV17*$D17),0.01)</f>
        <v>15.290000000000001</v>
      </c>
      <c r="CX17">
        <f>FLOOR(($EC17*POWER(($ED17-CW17),$EE17)),1)</f>
        <v>1972</v>
      </c>
      <c r="CY17"/>
      <c r="CZ17"/>
      <c r="DB17" s="8"/>
      <c r="DC17" s="2">
        <f>DF17</f>
        <v>11.16</v>
      </c>
      <c r="DD17" s="18">
        <f>DG17</f>
        <v>2547</v>
      </c>
      <c r="DE17" s="6">
        <f>Gradings!N92</f>
        <v>0.36</v>
      </c>
      <c r="DF17" s="2">
        <f>CEILING((DE17*$D17),0.01)</f>
        <v>11.16</v>
      </c>
      <c r="DG17">
        <f>FLOOR(($EC17*POWER(($ED17-DF17),$EE17)),1)</f>
        <v>2547</v>
      </c>
      <c r="DH17"/>
      <c r="DI17"/>
      <c r="DK17" s="8"/>
      <c r="DL17" s="2">
        <f>DO17</f>
        <v>9.11</v>
      </c>
      <c r="DM17" s="18">
        <f>DP17</f>
        <v>2857</v>
      </c>
      <c r="DN17" s="6">
        <f>Gradings!O92</f>
        <v>0.29380000000000001</v>
      </c>
      <c r="DO17" s="2">
        <f>CEILING((DN17*$D17),0.01)</f>
        <v>9.11</v>
      </c>
      <c r="DP17">
        <f>FLOOR(($EC17*POWER(($ED17-DO17),$EE17)),1)</f>
        <v>2857</v>
      </c>
      <c r="DQ17"/>
      <c r="DR17"/>
      <c r="DT17" s="8"/>
      <c r="DU17" s="2">
        <f>DX17</f>
        <v>5.95</v>
      </c>
      <c r="DV17" s="18">
        <f>DY17</f>
        <v>3365</v>
      </c>
      <c r="DW17" s="6">
        <f>Gradings!P92</f>
        <v>0.19170000000000001</v>
      </c>
      <c r="DX17" s="2">
        <f>CEILING((DW17*$D17),0.01)</f>
        <v>5.95</v>
      </c>
      <c r="DY17">
        <f>FLOOR(($EC17*POWER(($ED17-DX17),$EE17)),1)</f>
        <v>3365</v>
      </c>
      <c r="DZ17"/>
      <c r="EA17"/>
      <c r="EB17"/>
      <c r="EC17">
        <v>4.9908700000000001</v>
      </c>
      <c r="ED17">
        <v>42.5</v>
      </c>
      <c r="EE17">
        <v>1.81</v>
      </c>
      <c r="EF17">
        <f>FLOOR((EC17*POWER((ED17-D17),EE17)),1)</f>
        <v>414</v>
      </c>
      <c r="EI17" t="str">
        <f t="shared" si="0"/>
        <v>200 m</v>
      </c>
    </row>
    <row r="18" spans="1:139">
      <c r="A18" s="1" t="str">
        <f>vocabulaire!B22</f>
        <v>kogel</v>
      </c>
      <c r="B18" s="14"/>
      <c r="C18" s="37">
        <v>8</v>
      </c>
      <c r="E18" s="18">
        <f>EH18</f>
        <v>399</v>
      </c>
      <c r="G18" s="8"/>
      <c r="H18" s="2">
        <f>FLOOR((J18*$C18),0.01)</f>
        <v>8.2900000000000009</v>
      </c>
      <c r="I18" s="18">
        <f>N18</f>
        <v>418</v>
      </c>
      <c r="J18" s="6">
        <f>Gradings!C93</f>
        <v>1.0367999999999999</v>
      </c>
      <c r="K18" s="2"/>
      <c r="L18"/>
      <c r="M18"/>
      <c r="N18">
        <f>FLOOR(($EC18*POWER((H18-$ED18),$EE18)),1)</f>
        <v>418</v>
      </c>
      <c r="P18" s="8"/>
      <c r="Q18" s="2">
        <f>FLOOR((S18*$C18),0.01)</f>
        <v>8.8800000000000008</v>
      </c>
      <c r="R18" s="18">
        <f>W18</f>
        <v>456</v>
      </c>
      <c r="S18" s="6">
        <f>Gradings!D93</f>
        <v>1.1100000000000001</v>
      </c>
      <c r="T18" s="2"/>
      <c r="U18"/>
      <c r="V18"/>
      <c r="W18">
        <f>FLOOR(($EC18*POWER((Q18-$ED18),$EE18)),1)</f>
        <v>456</v>
      </c>
      <c r="Y18" s="8"/>
      <c r="Z18" s="2">
        <f>FLOOR((AB18*$C18),0.01)</f>
        <v>9.5500000000000007</v>
      </c>
      <c r="AA18" s="18">
        <f>AF18</f>
        <v>500</v>
      </c>
      <c r="AB18" s="6">
        <f>Gradings!E93</f>
        <v>1.1942999999999999</v>
      </c>
      <c r="AC18" s="2"/>
      <c r="AD18"/>
      <c r="AE18"/>
      <c r="AF18">
        <f>FLOOR(($EC18*POWER((Z18-$ED18),$EE18)),1)</f>
        <v>500</v>
      </c>
      <c r="AI18" s="2">
        <f>FLOOR((AK18*$C18),0.01)</f>
        <v>10.08</v>
      </c>
      <c r="AJ18" s="18">
        <f>AO18</f>
        <v>535</v>
      </c>
      <c r="AK18" s="6">
        <f>Gradings!F93</f>
        <v>1.2606999999999999</v>
      </c>
      <c r="AO18">
        <f>FLOOR(($EC18*POWER((AI18-$ED18),$EE18)),1)</f>
        <v>535</v>
      </c>
      <c r="AQ18" s="8"/>
      <c r="AR18" s="2">
        <f>FLOOR((AT18*$C18),0.01)</f>
        <v>10.96</v>
      </c>
      <c r="AS18" s="18">
        <f>AX18</f>
        <v>592</v>
      </c>
      <c r="AT18" s="6">
        <f>Gradings!G93</f>
        <v>1.3706</v>
      </c>
      <c r="AV18"/>
      <c r="AW18"/>
      <c r="AX18">
        <f>FLOOR(($EC18*POWER((AR18-$ED18),$EE18)),1)</f>
        <v>592</v>
      </c>
      <c r="AZ18" s="8"/>
      <c r="BA18" s="2">
        <f>FLOOR((BC18*$C18),0.01)</f>
        <v>12.01</v>
      </c>
      <c r="BB18" s="18">
        <f>BG18</f>
        <v>662</v>
      </c>
      <c r="BC18" s="6">
        <f>Gradings!H93</f>
        <v>1.5015000000000001</v>
      </c>
      <c r="BE18"/>
      <c r="BF18"/>
      <c r="BG18">
        <f>FLOOR(($EC18*POWER((BA18-$ED18),$EE18)),1)</f>
        <v>662</v>
      </c>
      <c r="BI18" s="8"/>
      <c r="BJ18" s="2">
        <f>FLOOR((BL18*$C18),0.01)</f>
        <v>13.280000000000001</v>
      </c>
      <c r="BK18" s="18">
        <f>BP18</f>
        <v>746</v>
      </c>
      <c r="BL18" s="6">
        <f>Gradings!I93</f>
        <v>1.66</v>
      </c>
      <c r="BN18"/>
      <c r="BO18"/>
      <c r="BP18">
        <f>FLOOR(($EC18*POWER((BJ18-$ED18),$EE18)),1)</f>
        <v>746</v>
      </c>
      <c r="BR18" s="8"/>
      <c r="BS18" s="2">
        <f>FLOOR((BU18*$C18),0.01)</f>
        <v>14.84</v>
      </c>
      <c r="BT18" s="18">
        <f>BY18</f>
        <v>850</v>
      </c>
      <c r="BU18" s="6">
        <f>Gradings!J93</f>
        <v>1.8559000000000001</v>
      </c>
      <c r="BW18"/>
      <c r="BX18"/>
      <c r="BY18">
        <f>FLOOR(($EC18*POWER((BS18-$ED18),$EE18)),1)</f>
        <v>850</v>
      </c>
      <c r="CA18" s="8"/>
      <c r="CB18" s="2">
        <f>FLOOR((CD18*$C18),0.01)</f>
        <v>14.65</v>
      </c>
      <c r="CC18" s="18">
        <f>CH18</f>
        <v>837</v>
      </c>
      <c r="CD18" s="6">
        <f>Gradings!K93</f>
        <v>1.8324</v>
      </c>
      <c r="CF18"/>
      <c r="CG18"/>
      <c r="CH18">
        <f>FLOOR(($EC18*POWER((CB18-$ED18),$EE18)),1)</f>
        <v>837</v>
      </c>
      <c r="CJ18" s="8"/>
      <c r="CK18" s="2">
        <f>FLOOR((CM18*$C18),0.01)</f>
        <v>16.59</v>
      </c>
      <c r="CL18" s="18">
        <f>CQ18</f>
        <v>968</v>
      </c>
      <c r="CM18" s="6">
        <f>Gradings!L93</f>
        <v>2.0741999999999998</v>
      </c>
      <c r="CO18"/>
      <c r="CP18"/>
      <c r="CQ18">
        <f>FLOOR(($EC18*POWER((CK18-$ED18),$EE18)),1)</f>
        <v>968</v>
      </c>
      <c r="CS18" s="8"/>
      <c r="CT18" s="2">
        <f>FLOOR((CV18*$C18),0.01)</f>
        <v>19.11</v>
      </c>
      <c r="CU18" s="18">
        <f>CZ18</f>
        <v>1138</v>
      </c>
      <c r="CV18" s="6">
        <f>Gradings!M93</f>
        <v>2.3894000000000002</v>
      </c>
      <c r="CX18"/>
      <c r="CY18"/>
      <c r="CZ18">
        <f>FLOOR(($EC18*POWER((CT18-$ED18),$EE18)),1)</f>
        <v>1138</v>
      </c>
      <c r="DB18" s="8"/>
      <c r="DC18" s="2">
        <f>FLOOR((DE18*$C18),0.01)</f>
        <v>22.54</v>
      </c>
      <c r="DD18" s="18">
        <f>DI18</f>
        <v>1372</v>
      </c>
      <c r="DE18" s="6">
        <f>Gradings!N93</f>
        <v>2.8176000000000001</v>
      </c>
      <c r="DG18"/>
      <c r="DH18"/>
      <c r="DI18">
        <f>FLOOR(($EC18*POWER((DC18-$ED18),$EE18)),1)</f>
        <v>1372</v>
      </c>
      <c r="DK18" s="8"/>
      <c r="DL18" s="2">
        <f>FLOOR((DN18*$C18),0.01)</f>
        <v>27.46</v>
      </c>
      <c r="DM18" s="18">
        <f>DR18</f>
        <v>1711</v>
      </c>
      <c r="DN18" s="6">
        <f>Gradings!O93</f>
        <v>3.4327999999999999</v>
      </c>
      <c r="DP18"/>
      <c r="DQ18"/>
      <c r="DR18">
        <f>FLOOR(($EC18*POWER((DL18-$ED18),$EE18)),1)</f>
        <v>1711</v>
      </c>
      <c r="DT18" s="8"/>
      <c r="DU18" s="2">
        <f>FLOOR((DW18*$C18),0.01)</f>
        <v>35.130000000000003</v>
      </c>
      <c r="DV18" s="18">
        <f>EA18</f>
        <v>2246</v>
      </c>
      <c r="DW18" s="6">
        <f>Gradings!P93</f>
        <v>4.3917000000000002</v>
      </c>
      <c r="DY18"/>
      <c r="DZ18"/>
      <c r="EA18">
        <f>FLOOR(($EC18*POWER((DU18-$ED18),$EE18)),1)</f>
        <v>2246</v>
      </c>
      <c r="EB18"/>
      <c r="EC18">
        <v>56.021099999999997</v>
      </c>
      <c r="ED18">
        <v>1.5</v>
      </c>
      <c r="EE18">
        <v>1.05</v>
      </c>
      <c r="EH18">
        <f>FLOOR((EC18*POWER((C18-ED18),EE18)),1)</f>
        <v>399</v>
      </c>
      <c r="EI18" t="str">
        <f>A18</f>
        <v>kogel</v>
      </c>
    </row>
    <row r="19" spans="1:139">
      <c r="A19" s="1" t="str">
        <f>vocabulaire!B10</f>
        <v>3000 m</v>
      </c>
      <c r="B19" s="14">
        <v>14</v>
      </c>
      <c r="C19" s="38">
        <v>45</v>
      </c>
      <c r="D19" s="2">
        <f>60*B19+C19</f>
        <v>885</v>
      </c>
      <c r="E19" s="18">
        <f>EF19</f>
        <v>245</v>
      </c>
      <c r="G19" s="8">
        <f>FLOOR((K19/60),1)</f>
        <v>14</v>
      </c>
      <c r="H19" s="3">
        <f>K19-60*G19</f>
        <v>32.700000000000045</v>
      </c>
      <c r="I19" s="18">
        <f>L19</f>
        <v>267</v>
      </c>
      <c r="J19" s="6">
        <f>Gradings!C94</f>
        <v>0.98609999999999998</v>
      </c>
      <c r="K19" s="2">
        <f>CEILING((J19*$D19),0.01)</f>
        <v>872.7</v>
      </c>
      <c r="L19">
        <f>FLOOR(($EC19*POWER(($ED19-K19),$EE19)),1)</f>
        <v>267</v>
      </c>
      <c r="M19"/>
      <c r="N19"/>
      <c r="P19" s="8">
        <f>FLOOR((T19/60),1)</f>
        <v>14</v>
      </c>
      <c r="Q19" s="3">
        <f>T19-60*P19</f>
        <v>5.4500000000000455</v>
      </c>
      <c r="R19" s="18">
        <f>U19</f>
        <v>318</v>
      </c>
      <c r="S19" s="6">
        <f>Gradings!D94</f>
        <v>0.95530000000000004</v>
      </c>
      <c r="T19" s="2">
        <f>CEILING((S19*$D19),0.01)</f>
        <v>845.45</v>
      </c>
      <c r="U19">
        <f>FLOOR(($EC19*POWER(($ED19-T19),$EE19)),1)</f>
        <v>318</v>
      </c>
      <c r="V19"/>
      <c r="W19"/>
      <c r="Y19" s="8">
        <f>FLOOR((AC19/60),1)</f>
        <v>13</v>
      </c>
      <c r="Z19" s="3">
        <f>AC19-60*Y19</f>
        <v>22.789999999999964</v>
      </c>
      <c r="AA19" s="18">
        <f>AD19</f>
        <v>408</v>
      </c>
      <c r="AB19" s="6">
        <f>Gradings!E94</f>
        <v>0.90710000000000002</v>
      </c>
      <c r="AC19" s="2">
        <f>CEILING((AB19*$D19),0.01)</f>
        <v>802.79</v>
      </c>
      <c r="AD19">
        <f>FLOOR(($EC19*POWER(($ED19-AC19),$EE19)),1)</f>
        <v>408</v>
      </c>
      <c r="AE19"/>
      <c r="AF19"/>
      <c r="AH19" s="8">
        <f>FLOOR((AL19/60),1)</f>
        <v>12</v>
      </c>
      <c r="AI19" s="3">
        <f>AL19-60*AH19</f>
        <v>34.639999999999986</v>
      </c>
      <c r="AJ19" s="18">
        <f>AM19</f>
        <v>520</v>
      </c>
      <c r="AK19" s="6">
        <f>Gradings!F94</f>
        <v>0.85270000000000001</v>
      </c>
      <c r="AL19" s="2">
        <f>CEILING((AK19*$D19),0.01)</f>
        <v>754.64</v>
      </c>
      <c r="AM19">
        <f>FLOOR(($EC19*POWER(($ED19-AL19),$EE19)),1)</f>
        <v>520</v>
      </c>
      <c r="AQ19" s="8">
        <f>FLOOR((AU19/60),1)</f>
        <v>11</v>
      </c>
      <c r="AR19" s="3">
        <f>AU19-60*AQ19</f>
        <v>46.590000000000032</v>
      </c>
      <c r="AS19" s="18">
        <f>AV19</f>
        <v>646</v>
      </c>
      <c r="AT19" s="6">
        <f>Gradings!G94</f>
        <v>0.7984</v>
      </c>
      <c r="AU19" s="2">
        <f>CEILING((AT19*$D19),0.01)</f>
        <v>706.59</v>
      </c>
      <c r="AV19">
        <f>FLOOR(($EC19*POWER(($ED19-AU19),$EE19)),1)</f>
        <v>646</v>
      </c>
      <c r="AW19"/>
      <c r="AX19"/>
      <c r="AZ19" s="8">
        <f>FLOOR((BD19/60),1)</f>
        <v>10</v>
      </c>
      <c r="BA19" s="3">
        <f>BD19-60*AZ19</f>
        <v>58.440000000000055</v>
      </c>
      <c r="BB19" s="18">
        <f>BE19</f>
        <v>784</v>
      </c>
      <c r="BC19" s="6">
        <f>Gradings!H94</f>
        <v>0.74399999999999999</v>
      </c>
      <c r="BD19" s="2">
        <f>CEILING((BC19*$D19),0.01)</f>
        <v>658.44</v>
      </c>
      <c r="BE19">
        <f>FLOOR(($EC19*POWER(($ED19-BD19),$EE19)),1)</f>
        <v>784</v>
      </c>
      <c r="BF19"/>
      <c r="BG19"/>
      <c r="BI19" s="8">
        <f>FLOOR((BM19/60),1)</f>
        <v>10</v>
      </c>
      <c r="BJ19" s="3">
        <f>BM19-60*BI19</f>
        <v>10.300000000000068</v>
      </c>
      <c r="BK19" s="18">
        <f>BN19</f>
        <v>935</v>
      </c>
      <c r="BL19" s="6">
        <f>Gradings!I94</f>
        <v>0.68959999999999999</v>
      </c>
      <c r="BM19" s="2">
        <f>CEILING((BL19*$D19),0.01)</f>
        <v>610.30000000000007</v>
      </c>
      <c r="BN19">
        <f>FLOOR(($EC19*POWER(($ED19-BM19),$EE19)),1)</f>
        <v>935</v>
      </c>
      <c r="BO19"/>
      <c r="BP19"/>
      <c r="BR19" s="8">
        <f>FLOOR((BV19/60),1)</f>
        <v>9</v>
      </c>
      <c r="BS19" s="3">
        <f>BV19-60*BR19</f>
        <v>22.159999999999968</v>
      </c>
      <c r="BT19" s="18">
        <f>BW19</f>
        <v>1098</v>
      </c>
      <c r="BU19" s="6">
        <f>Gradings!J94</f>
        <v>0.63519999999999999</v>
      </c>
      <c r="BV19" s="2">
        <f>CEILING((BU19*$D19),0.01)</f>
        <v>562.16</v>
      </c>
      <c r="BW19">
        <f>FLOOR(($EC19*POWER(($ED19-BV19),$EE19)),1)</f>
        <v>1098</v>
      </c>
      <c r="BX19"/>
      <c r="BY19"/>
      <c r="CA19" s="8">
        <f>FLOOR((CE19/60),1)</f>
        <v>8</v>
      </c>
      <c r="CB19" s="3">
        <f>CE19-60*CA19</f>
        <v>34.009999999999991</v>
      </c>
      <c r="CC19" s="18">
        <f>CF19</f>
        <v>1273</v>
      </c>
      <c r="CD19" s="6">
        <f>Gradings!K94</f>
        <v>0.58079999999999998</v>
      </c>
      <c r="CE19" s="2">
        <f>CEILING((CD19*$D19),0.01)</f>
        <v>514.01</v>
      </c>
      <c r="CF19">
        <f>FLOOR(($EC19*POWER(($ED19-CE19),$EE19)),1)</f>
        <v>1273</v>
      </c>
      <c r="CG19"/>
      <c r="CH19"/>
      <c r="CJ19" s="8">
        <f>FLOOR((CN19/60),1)</f>
        <v>7</v>
      </c>
      <c r="CK19" s="3">
        <f>CN19-60*CJ19</f>
        <v>45.25</v>
      </c>
      <c r="CL19" s="18">
        <f>CO19</f>
        <v>1462</v>
      </c>
      <c r="CM19" s="6">
        <f>Gradings!L94</f>
        <v>0.52569999999999995</v>
      </c>
      <c r="CN19" s="2">
        <f>CEILING((CM19*$D19),0.01)</f>
        <v>465.25</v>
      </c>
      <c r="CO19">
        <f>FLOOR(($EC19*POWER(($ED19-CN19),$EE19)),1)</f>
        <v>1462</v>
      </c>
      <c r="CP19"/>
      <c r="CQ19"/>
      <c r="CS19" s="8">
        <f>FLOOR((CW19/60),1)</f>
        <v>6</v>
      </c>
      <c r="CT19" s="3">
        <f>CW19-60*CS19</f>
        <v>39.759999999999991</v>
      </c>
      <c r="CU19" s="18">
        <f>CX19</f>
        <v>1736</v>
      </c>
      <c r="CV19" s="6">
        <f>Gradings!M94</f>
        <v>0.45169999999999999</v>
      </c>
      <c r="CW19" s="2">
        <f>CEILING((CV19*$D19),0.01)</f>
        <v>399.76</v>
      </c>
      <c r="CX19">
        <f>FLOOR(($EC19*POWER(($ED19-CW19),$EE19)),1)</f>
        <v>1736</v>
      </c>
      <c r="CY19"/>
      <c r="CZ19"/>
      <c r="DB19" s="8">
        <f>FLOOR((DF19/60),1)</f>
        <v>5</v>
      </c>
      <c r="DC19" s="3">
        <f>DF19-60*DB19</f>
        <v>10.29000000000002</v>
      </c>
      <c r="DD19" s="18">
        <f>DG19</f>
        <v>2146</v>
      </c>
      <c r="DE19" s="6">
        <f>Gradings!N94</f>
        <v>0.35060000000000002</v>
      </c>
      <c r="DF19" s="2">
        <f>CEILING((DE19*$D19),0.01)</f>
        <v>310.29000000000002</v>
      </c>
      <c r="DG19">
        <f>FLOOR(($EC19*POWER(($ED19-DF19),$EE19)),1)</f>
        <v>2146</v>
      </c>
      <c r="DH19"/>
      <c r="DI19"/>
      <c r="DK19" s="8">
        <f>FLOOR((DO19/60),1)</f>
        <v>3</v>
      </c>
      <c r="DL19" s="3">
        <f>DO19-60*DK19</f>
        <v>16.920000000000016</v>
      </c>
      <c r="DM19" s="18">
        <f>DP19</f>
        <v>2723</v>
      </c>
      <c r="DN19" s="6">
        <f>Gradings!O94</f>
        <v>0.2225</v>
      </c>
      <c r="DO19" s="2">
        <f>CEILING((DN19*$D19),0.01)</f>
        <v>196.92000000000002</v>
      </c>
      <c r="DP19">
        <f>FLOOR(($EC19*POWER(($ED19-DO19),$EE19)),1)</f>
        <v>2723</v>
      </c>
      <c r="DQ19"/>
      <c r="DR19"/>
      <c r="DT19" s="8">
        <f>FLOOR((DX19/60),1)</f>
        <v>0</v>
      </c>
      <c r="DU19" s="3">
        <f>DX19-60*DT19</f>
        <v>59.65</v>
      </c>
      <c r="DV19" s="18">
        <f>DY19</f>
        <v>3507</v>
      </c>
      <c r="DW19" s="6">
        <f>Gradings!P94</f>
        <v>6.7400000000000002E-2</v>
      </c>
      <c r="DX19" s="2">
        <f>CEILING((DW19*$D19),0.01)</f>
        <v>59.65</v>
      </c>
      <c r="DY19">
        <f>FLOOR(($EC19*POWER(($ED19-DX19),$EE19)),1)</f>
        <v>3507</v>
      </c>
      <c r="DZ19"/>
      <c r="EA19"/>
      <c r="EB19"/>
      <c r="EC19">
        <v>6.8300000000000001E-3</v>
      </c>
      <c r="ED19">
        <v>1150</v>
      </c>
      <c r="EE19">
        <v>1.88</v>
      </c>
      <c r="EF19">
        <f>FLOOR((EC19*POWER((ED19-D19),EE19)),1)</f>
        <v>245</v>
      </c>
      <c r="EI19" t="str">
        <f t="shared" si="0"/>
        <v>3000 m</v>
      </c>
    </row>
    <row r="20" spans="1:139">
      <c r="A20" s="1" t="str">
        <f>vocabulaire!B16</f>
        <v>long hurd</v>
      </c>
      <c r="B20" s="14"/>
      <c r="C20" s="37">
        <v>79</v>
      </c>
      <c r="D20" s="2">
        <f>C20</f>
        <v>79</v>
      </c>
      <c r="E20" s="18">
        <f>EF20</f>
        <v>313</v>
      </c>
      <c r="G20" s="8"/>
      <c r="H20" s="2">
        <f>K20</f>
        <v>75.960000000000008</v>
      </c>
      <c r="I20" s="18">
        <f>L20</f>
        <v>389</v>
      </c>
      <c r="J20" s="6">
        <f>Gradings!C95</f>
        <v>0.96140000000000003</v>
      </c>
      <c r="K20" s="2">
        <f>CEILING((J20*$D20),0.01)</f>
        <v>75.960000000000008</v>
      </c>
      <c r="L20">
        <f>FLOOR(($EC20*POWER(($ED20-K20),$EE20)),1)</f>
        <v>389</v>
      </c>
      <c r="M20"/>
      <c r="N20"/>
      <c r="P20" s="8"/>
      <c r="Q20" s="2">
        <f>T20</f>
        <v>72.19</v>
      </c>
      <c r="R20" s="18">
        <f>U20</f>
        <v>493</v>
      </c>
      <c r="S20" s="6">
        <f>Gradings!D95</f>
        <v>0.91369999999999996</v>
      </c>
      <c r="T20" s="2">
        <f>CEILING((S20*$D20),0.01)</f>
        <v>72.19</v>
      </c>
      <c r="U20">
        <f>FLOOR(($EC20*POWER(($ED20-T20),$EE20)),1)</f>
        <v>493</v>
      </c>
      <c r="V20"/>
      <c r="W20"/>
      <c r="Y20" s="8"/>
      <c r="Z20" s="2">
        <f>AC20</f>
        <v>68.39</v>
      </c>
      <c r="AA20" s="18">
        <f>AD20</f>
        <v>608</v>
      </c>
      <c r="AB20" s="6">
        <f>Gradings!E95</f>
        <v>0.86560000000000004</v>
      </c>
      <c r="AC20" s="2">
        <f>CEILING((AB20*$D20),0.01)</f>
        <v>68.39</v>
      </c>
      <c r="AD20">
        <f>FLOOR(($EC20*POWER(($ED20-AC20),$EE20)),1)</f>
        <v>608</v>
      </c>
      <c r="AE20"/>
      <c r="AF20"/>
      <c r="AI20" s="2">
        <f>AL20</f>
        <v>66.94</v>
      </c>
      <c r="AJ20" s="18">
        <f>AM20</f>
        <v>655</v>
      </c>
      <c r="AK20" s="6">
        <f>Gradings!F95</f>
        <v>0.84730000000000005</v>
      </c>
      <c r="AL20" s="2">
        <f>CEILING((AK20*$D20),0.01)</f>
        <v>66.94</v>
      </c>
      <c r="AM20">
        <f>FLOOR(($EC20*POWER(($ED20-AL20),$EE20)),1)</f>
        <v>655</v>
      </c>
      <c r="AQ20" s="8"/>
      <c r="AR20" s="2">
        <f>AU20</f>
        <v>63.14</v>
      </c>
      <c r="AS20" s="18">
        <f>AV20</f>
        <v>786</v>
      </c>
      <c r="AT20" s="6">
        <f>Gradings!G95</f>
        <v>0.79920000000000002</v>
      </c>
      <c r="AU20" s="2">
        <f>CEILING((AT20*$D20),0.01)</f>
        <v>63.14</v>
      </c>
      <c r="AV20">
        <f>FLOOR(($EC20*POWER(($ED20-AU20),$EE20)),1)</f>
        <v>786</v>
      </c>
      <c r="AW20"/>
      <c r="AX20"/>
      <c r="AZ20" s="8"/>
      <c r="BA20" s="2">
        <f>BD20</f>
        <v>59.22</v>
      </c>
      <c r="BB20" s="18">
        <f>BE20</f>
        <v>931</v>
      </c>
      <c r="BC20" s="6">
        <f>Gradings!H95</f>
        <v>0.74950000000000006</v>
      </c>
      <c r="BD20" s="2">
        <f>CEILING((BC20*$D20),0.01)</f>
        <v>59.22</v>
      </c>
      <c r="BE20">
        <f>FLOOR(($EC20*POWER(($ED20-BD20),$EE20)),1)</f>
        <v>931</v>
      </c>
      <c r="BF20"/>
      <c r="BG20"/>
      <c r="BI20" s="8"/>
      <c r="BJ20" s="2">
        <f>BM20</f>
        <v>55.120000000000005</v>
      </c>
      <c r="BK20" s="18">
        <f>BN20</f>
        <v>1095</v>
      </c>
      <c r="BL20" s="6">
        <f>Gradings!I95</f>
        <v>0.6976</v>
      </c>
      <c r="BM20" s="2">
        <f>CEILING((BL20*$D20),0.01)</f>
        <v>55.120000000000005</v>
      </c>
      <c r="BN20">
        <f>FLOOR(($EC20*POWER(($ED20-BM20),$EE20)),1)</f>
        <v>1095</v>
      </c>
      <c r="BO20"/>
      <c r="BP20"/>
      <c r="BR20" s="8"/>
      <c r="BS20" s="2">
        <f>BV20</f>
        <v>50.79</v>
      </c>
      <c r="BT20" s="18">
        <f>BW20</f>
        <v>1281</v>
      </c>
      <c r="BU20" s="6">
        <f>Gradings!J95</f>
        <v>0.64280000000000004</v>
      </c>
      <c r="BV20" s="2">
        <f>CEILING((BU20*$D20),0.01)</f>
        <v>50.79</v>
      </c>
      <c r="BW20">
        <f>FLOOR(($EC20*POWER(($ED20-BV20),$EE20)),1)</f>
        <v>1281</v>
      </c>
      <c r="BX20"/>
      <c r="BY20"/>
      <c r="CA20" s="8"/>
      <c r="CB20" s="2">
        <f>CE20</f>
        <v>46.15</v>
      </c>
      <c r="CC20" s="18">
        <f>CF20</f>
        <v>1495</v>
      </c>
      <c r="CD20" s="6">
        <f>Gradings!K95</f>
        <v>0.58409999999999995</v>
      </c>
      <c r="CE20" s="2">
        <f>CEILING((CD20*$D20),0.01)</f>
        <v>46.15</v>
      </c>
      <c r="CF20">
        <f>FLOOR(($EC20*POWER(($ED20-CE20),$EE20)),1)</f>
        <v>1495</v>
      </c>
      <c r="CG20"/>
      <c r="CH20"/>
      <c r="CJ20" s="8"/>
      <c r="CK20" s="2">
        <f>CN20</f>
        <v>41.12</v>
      </c>
      <c r="CL20" s="18">
        <f>CO20</f>
        <v>1742</v>
      </c>
      <c r="CM20" s="6">
        <f>Gradings!L95</f>
        <v>0.52049999999999996</v>
      </c>
      <c r="CN20" s="2">
        <f>CEILING((CM20*$D20),0.01)</f>
        <v>41.12</v>
      </c>
      <c r="CO20">
        <f>FLOOR(($EC20*POWER(($ED20-CN20),$EE20)),1)</f>
        <v>1742</v>
      </c>
      <c r="CP20"/>
      <c r="CQ20"/>
      <c r="CS20" s="8"/>
      <c r="CT20" s="2">
        <f>CW20</f>
        <v>0</v>
      </c>
      <c r="CU20" s="18">
        <f>CX20</f>
        <v>4383</v>
      </c>
      <c r="CV20" s="6">
        <f>Gradings!M95</f>
        <v>0</v>
      </c>
      <c r="CW20" s="2">
        <f>CEILING((CV20*$D20),0.01)</f>
        <v>0</v>
      </c>
      <c r="CX20">
        <f>FLOOR(($EC20*POWER(($ED20-CW20),$EE20)),1)</f>
        <v>4383</v>
      </c>
      <c r="CY20"/>
      <c r="CZ20"/>
      <c r="DB20" s="8"/>
      <c r="DC20" s="2">
        <f>DF20</f>
        <v>0</v>
      </c>
      <c r="DD20" s="18">
        <f>DG20</f>
        <v>4383</v>
      </c>
      <c r="DE20" s="6">
        <f>Gradings!N95</f>
        <v>0</v>
      </c>
      <c r="DF20" s="2">
        <f>CEILING((DE20*$D20),0.01)</f>
        <v>0</v>
      </c>
      <c r="DG20">
        <f>FLOOR(($EC20*POWER(($ED20-DF20),$EE20)),1)</f>
        <v>4383</v>
      </c>
      <c r="DH20"/>
      <c r="DI20"/>
      <c r="DK20" s="8"/>
      <c r="DL20" s="2">
        <f>DO20</f>
        <v>0</v>
      </c>
      <c r="DM20" s="18">
        <f>DP20</f>
        <v>4383</v>
      </c>
      <c r="DN20" s="6">
        <f>Gradings!O95</f>
        <v>0</v>
      </c>
      <c r="DO20" s="2">
        <f>CEILING((DN20*$D20),0.01)</f>
        <v>0</v>
      </c>
      <c r="DP20">
        <f>FLOOR(($EC20*POWER(($ED20-DO20),$EE20)),1)</f>
        <v>4383</v>
      </c>
      <c r="DQ20"/>
      <c r="DR20"/>
      <c r="DT20" s="8"/>
      <c r="DU20" s="2">
        <f>DX20</f>
        <v>0</v>
      </c>
      <c r="DV20" s="18">
        <f>DY20</f>
        <v>4383</v>
      </c>
      <c r="DW20" s="6">
        <f>Gradings!P95</f>
        <v>0</v>
      </c>
      <c r="DX20" s="2">
        <f>CEILING((DW20*$D20),0.01)</f>
        <v>0</v>
      </c>
      <c r="DY20">
        <f>FLOOR(($EC20*POWER(($ED20-DX20),$EE20)),1)</f>
        <v>4383</v>
      </c>
      <c r="DZ20"/>
      <c r="EA20"/>
      <c r="EB20"/>
      <c r="EC20">
        <v>0.99673999999999996</v>
      </c>
      <c r="ED20">
        <v>103</v>
      </c>
      <c r="EE20">
        <v>1.81</v>
      </c>
      <c r="EF20">
        <f>FLOOR((EC20*POWER((ED20-D20),EE20)),1)</f>
        <v>313</v>
      </c>
      <c r="EI20" t="str">
        <f t="shared" si="0"/>
        <v>long hurd</v>
      </c>
    </row>
    <row r="21" spans="1:139">
      <c r="A21" s="1" t="str">
        <f>vocabulaire!B18</f>
        <v>hoog</v>
      </c>
      <c r="B21" s="14"/>
      <c r="C21" s="37">
        <v>1.4</v>
      </c>
      <c r="E21" s="18">
        <f>EG21</f>
        <v>512</v>
      </c>
      <c r="G21" s="8"/>
      <c r="H21" s="2">
        <f>FLOOR((J21*$C21),0.01)</f>
        <v>1.47</v>
      </c>
      <c r="I21" s="18">
        <f>M21</f>
        <v>588</v>
      </c>
      <c r="J21" s="6">
        <f>Gradings!C96</f>
        <v>1.0511999999999999</v>
      </c>
      <c r="K21" s="2"/>
      <c r="L21"/>
      <c r="M21">
        <f>FLOOR(($EC21*POWER((H21*100-$ED21),$EE21)),1)</f>
        <v>588</v>
      </c>
      <c r="N21"/>
      <c r="P21" s="8"/>
      <c r="Q21" s="2">
        <f>FLOOR((S21*$C21),0.01)</f>
        <v>1.54</v>
      </c>
      <c r="R21" s="18">
        <f>V21</f>
        <v>666</v>
      </c>
      <c r="S21" s="6">
        <f>Gradings!D96</f>
        <v>1.1035999999999999</v>
      </c>
      <c r="T21" s="2"/>
      <c r="U21"/>
      <c r="V21">
        <f>FLOOR(($EC21*POWER((Q21*100-$ED21),$EE21)),1)</f>
        <v>666</v>
      </c>
      <c r="W21"/>
      <c r="Y21" s="8"/>
      <c r="Z21" s="2">
        <f>FLOOR((AB21*$C21),0.01)</f>
        <v>1.62</v>
      </c>
      <c r="AA21" s="18">
        <f>AE21</f>
        <v>759</v>
      </c>
      <c r="AB21" s="6">
        <f>Gradings!E96</f>
        <v>1.1614</v>
      </c>
      <c r="AC21" s="2"/>
      <c r="AD21"/>
      <c r="AE21">
        <f>FLOOR(($EC21*POWER((Z21*100-$ED21),$EE21)),1)</f>
        <v>759</v>
      </c>
      <c r="AF21"/>
      <c r="AI21" s="2">
        <f>FLOOR((AK21*$C21),0.01)</f>
        <v>1.71</v>
      </c>
      <c r="AJ21" s="18">
        <f>AN21</f>
        <v>867</v>
      </c>
      <c r="AK21" s="6">
        <f>Gradings!F96</f>
        <v>1.2256</v>
      </c>
      <c r="AN21">
        <f>FLOOR(($EC21*POWER((AI21*100-$ED21),$EE21)),1)</f>
        <v>867</v>
      </c>
      <c r="AQ21" s="8"/>
      <c r="AR21" s="2">
        <f>FLOOR((AT21*$C21),0.01)</f>
        <v>1.81</v>
      </c>
      <c r="AS21" s="18">
        <f>AW21</f>
        <v>991</v>
      </c>
      <c r="AT21" s="6">
        <f>Gradings!G96</f>
        <v>1.2972999999999999</v>
      </c>
      <c r="AV21"/>
      <c r="AW21">
        <f>FLOOR(($EC21*POWER((AR21*100-$ED21),$EE21)),1)</f>
        <v>991</v>
      </c>
      <c r="AX21"/>
      <c r="AZ21" s="8"/>
      <c r="BA21" s="2">
        <f>FLOOR((BC21*$C21),0.01)</f>
        <v>1.92</v>
      </c>
      <c r="BB21" s="18">
        <f>BF21</f>
        <v>1132</v>
      </c>
      <c r="BC21" s="6">
        <f>Gradings!H96</f>
        <v>1.3778999999999999</v>
      </c>
      <c r="BE21"/>
      <c r="BF21">
        <f>FLOOR(($EC21*POWER((BA21*100-$ED21),$EE21)),1)</f>
        <v>1132</v>
      </c>
      <c r="BG21"/>
      <c r="BI21" s="8"/>
      <c r="BJ21" s="2">
        <f>FLOOR((BL21*$C21),0.01)</f>
        <v>2.0499999999999998</v>
      </c>
      <c r="BK21" s="18">
        <f>BO21</f>
        <v>1305</v>
      </c>
      <c r="BL21" s="6">
        <f>Gradings!I96</f>
        <v>1.4708000000000001</v>
      </c>
      <c r="BN21"/>
      <c r="BO21">
        <f>FLOOR(($EC21*POWER((BJ21*100-$ED21),$EE21)),1)</f>
        <v>1305</v>
      </c>
      <c r="BP21"/>
      <c r="BR21" s="8"/>
      <c r="BS21" s="2">
        <f>FLOOR((BU21*$C21),0.01)</f>
        <v>2.21</v>
      </c>
      <c r="BT21" s="18">
        <f>BX21</f>
        <v>1526</v>
      </c>
      <c r="BU21" s="6">
        <f>Gradings!J96</f>
        <v>1.5794999999999999</v>
      </c>
      <c r="BW21"/>
      <c r="BX21">
        <f>FLOOR(($EC21*POWER((BS21*100-$ED21),$EE21)),1)</f>
        <v>1526</v>
      </c>
      <c r="BY21"/>
      <c r="CA21" s="8"/>
      <c r="CB21" s="2">
        <f>FLOOR((CD21*$C21),0.01)</f>
        <v>2.39</v>
      </c>
      <c r="CC21" s="18">
        <f>CG21</f>
        <v>1785</v>
      </c>
      <c r="CD21" s="6">
        <f>Gradings!K96</f>
        <v>1.7094</v>
      </c>
      <c r="CF21"/>
      <c r="CG21">
        <f>FLOOR(($EC21*POWER((CB21*100-$ED21),$EE21)),1)</f>
        <v>1785</v>
      </c>
      <c r="CH21"/>
      <c r="CJ21" s="8"/>
      <c r="CK21" s="2">
        <f>FLOOR((CM21*$C21),0.01)</f>
        <v>2.61</v>
      </c>
      <c r="CL21" s="18">
        <f>CP21</f>
        <v>2115</v>
      </c>
      <c r="CM21" s="6">
        <f>Gradings!L96</f>
        <v>1.8681000000000001</v>
      </c>
      <c r="CO21"/>
      <c r="CP21">
        <f>FLOOR(($EC21*POWER((CK21*100-$ED21),$EE21)),1)</f>
        <v>2115</v>
      </c>
      <c r="CQ21"/>
      <c r="CS21" s="8"/>
      <c r="CT21" s="2">
        <f>FLOOR((CV21*$C21),0.01)</f>
        <v>2.89</v>
      </c>
      <c r="CU21" s="18">
        <f>CY21</f>
        <v>2555</v>
      </c>
      <c r="CV21" s="6">
        <f>Gradings!M96</f>
        <v>2.0672999999999999</v>
      </c>
      <c r="CX21"/>
      <c r="CY21">
        <f>FLOOR(($EC21*POWER((CT21*100-$ED21),$EE21)),1)</f>
        <v>2555</v>
      </c>
      <c r="CZ21"/>
      <c r="DB21" s="8"/>
      <c r="DC21" s="2">
        <f>FLOOR((DE21*$C21),0.01)</f>
        <v>3.25</v>
      </c>
      <c r="DD21" s="18">
        <f>DH21</f>
        <v>3151</v>
      </c>
      <c r="DE21" s="6">
        <f>Gradings!N96</f>
        <v>2.3260999999999998</v>
      </c>
      <c r="DG21"/>
      <c r="DH21">
        <f>FLOOR(($EC21*POWER((DC21*100-$ED21),$EE21)),1)</f>
        <v>3151</v>
      </c>
      <c r="DI21"/>
      <c r="DK21" s="8"/>
      <c r="DL21" s="2">
        <f>FLOOR((DN21*$C21),0.01)</f>
        <v>3.74</v>
      </c>
      <c r="DM21" s="18">
        <f>DQ21</f>
        <v>4011</v>
      </c>
      <c r="DN21" s="6">
        <f>Gradings!O96</f>
        <v>2.6766000000000001</v>
      </c>
      <c r="DP21"/>
      <c r="DQ21">
        <f>FLOOR(($EC21*POWER((DL21*100-$ED21),$EE21)),1)</f>
        <v>4011</v>
      </c>
      <c r="DR21"/>
      <c r="DT21" s="8"/>
      <c r="DU21" s="2">
        <f>FLOOR((DW21*$C21),0.01)</f>
        <v>4.4800000000000004</v>
      </c>
      <c r="DV21" s="18">
        <f>DZ21</f>
        <v>5403</v>
      </c>
      <c r="DW21" s="6">
        <f>Gradings!P96</f>
        <v>3.2</v>
      </c>
      <c r="DY21"/>
      <c r="DZ21">
        <f>FLOOR(($EC21*POWER((DU21*100-$ED21),$EE21)),1)</f>
        <v>5403</v>
      </c>
      <c r="EA21"/>
      <c r="EB21"/>
      <c r="EC21">
        <v>1.8452299999999999</v>
      </c>
      <c r="ED21">
        <v>75</v>
      </c>
      <c r="EE21">
        <v>1.3480000000000001</v>
      </c>
      <c r="EG21">
        <f>FLOOR((EC21*POWER((C21*100-ED21),EE21)),1)</f>
        <v>512</v>
      </c>
      <c r="EI21" t="str">
        <f>A21</f>
        <v>hoog</v>
      </c>
    </row>
    <row r="22" spans="1:139">
      <c r="A22" s="1" t="str">
        <f>vocabulaire!B9</f>
        <v>1500 m</v>
      </c>
      <c r="B22" s="14">
        <v>6</v>
      </c>
      <c r="C22" s="38">
        <v>15</v>
      </c>
      <c r="D22" s="2">
        <f>60*B22+C22</f>
        <v>375</v>
      </c>
      <c r="E22" s="18">
        <f>EF22</f>
        <v>401</v>
      </c>
      <c r="G22" s="8">
        <f>FLOOR((K22/60),1)</f>
        <v>6</v>
      </c>
      <c r="H22" s="3">
        <f>K22-60*G22</f>
        <v>10.199999999999989</v>
      </c>
      <c r="I22" s="18">
        <f>L22</f>
        <v>424</v>
      </c>
      <c r="J22" s="6">
        <f>Gradings!C97</f>
        <v>0.98719999999999997</v>
      </c>
      <c r="K22" s="2">
        <f>CEILING((J22*$D22),0.01)</f>
        <v>370.2</v>
      </c>
      <c r="L22">
        <f>FLOOR(($EC22*POWER(($ED22-K22),$EE22)),1)</f>
        <v>424</v>
      </c>
      <c r="M22"/>
      <c r="N22"/>
      <c r="P22" s="8">
        <f>FLOOR((T22/60),1)</f>
        <v>5</v>
      </c>
      <c r="Q22" s="3">
        <f>T22-60*P22</f>
        <v>54.639999999999986</v>
      </c>
      <c r="R22" s="18">
        <f>U22</f>
        <v>502</v>
      </c>
      <c r="S22" s="6">
        <f>Gradings!D97</f>
        <v>0.94569999999999999</v>
      </c>
      <c r="T22" s="2">
        <f>CEILING((S22*$D22),0.01)</f>
        <v>354.64</v>
      </c>
      <c r="U22">
        <f>FLOOR(($EC22*POWER(($ED22-T22),$EE22)),1)</f>
        <v>502</v>
      </c>
      <c r="V22"/>
      <c r="W22"/>
      <c r="Y22" s="8">
        <f>FLOOR((AC22/60),1)</f>
        <v>5</v>
      </c>
      <c r="Z22" s="3">
        <f>AC22-60*Y22</f>
        <v>39.079999999999984</v>
      </c>
      <c r="AA22" s="18">
        <f>AD22</f>
        <v>587</v>
      </c>
      <c r="AB22" s="6">
        <f>Gradings!E97</f>
        <v>0.9042</v>
      </c>
      <c r="AC22" s="2">
        <f>CEILING((AB22*$D22),0.01)</f>
        <v>339.08</v>
      </c>
      <c r="AD22">
        <f>FLOOR(($EC22*POWER(($ED22-AC22),$EE22)),1)</f>
        <v>587</v>
      </c>
      <c r="AE22"/>
      <c r="AF22"/>
      <c r="AH22" s="8">
        <f>FLOOR((AL22/60),1)</f>
        <v>5</v>
      </c>
      <c r="AI22" s="3">
        <f>AL22-60*AH22</f>
        <v>23.519999999999982</v>
      </c>
      <c r="AJ22" s="18">
        <f>AM22</f>
        <v>678</v>
      </c>
      <c r="AK22" s="6">
        <f>Gradings!F97</f>
        <v>0.86270000000000002</v>
      </c>
      <c r="AL22" s="2">
        <f>CEILING((AK22*$D22),0.01)</f>
        <v>323.52</v>
      </c>
      <c r="AM22">
        <f>FLOOR(($EC22*POWER(($ED22-AL22),$EE22)),1)</f>
        <v>678</v>
      </c>
      <c r="AQ22" s="8">
        <f>FLOOR((AU22/60),1)</f>
        <v>5</v>
      </c>
      <c r="AR22" s="3">
        <f>AU22-60*AQ22</f>
        <v>7.9499999999999886</v>
      </c>
      <c r="AS22" s="18">
        <f>AV22</f>
        <v>775</v>
      </c>
      <c r="AT22" s="6">
        <f>Gradings!G97</f>
        <v>0.82120000000000004</v>
      </c>
      <c r="AU22" s="2">
        <f>CEILING((AT22*$D22),0.01)</f>
        <v>307.95</v>
      </c>
      <c r="AV22">
        <f>FLOOR(($EC22*POWER(($ED22-AU22),$EE22)),1)</f>
        <v>775</v>
      </c>
      <c r="AW22"/>
      <c r="AX22"/>
      <c r="AZ22" s="8">
        <f>FLOOR((BD22/60),1)</f>
        <v>4</v>
      </c>
      <c r="BA22" s="3">
        <f>BD22-60*AZ22</f>
        <v>50.970000000000027</v>
      </c>
      <c r="BB22" s="18">
        <f>BE22</f>
        <v>887</v>
      </c>
      <c r="BC22" s="6">
        <f>Gradings!H97</f>
        <v>0.77590000000000003</v>
      </c>
      <c r="BD22" s="2">
        <f>CEILING((BC22*$D22),0.01)</f>
        <v>290.97000000000003</v>
      </c>
      <c r="BE22">
        <f>FLOOR(($EC22*POWER(($ED22-BD22),$EE22)),1)</f>
        <v>887</v>
      </c>
      <c r="BF22"/>
      <c r="BG22"/>
      <c r="BI22" s="8">
        <f>FLOOR((BM22/60),1)</f>
        <v>4</v>
      </c>
      <c r="BJ22" s="3">
        <f>BM22-60*BI22</f>
        <v>31.579999999999984</v>
      </c>
      <c r="BK22" s="18">
        <f>BN22</f>
        <v>1024</v>
      </c>
      <c r="BL22" s="6">
        <f>Gradings!I97</f>
        <v>0.72419999999999995</v>
      </c>
      <c r="BM22" s="2">
        <f>CEILING((BL22*$D22),0.01)</f>
        <v>271.58</v>
      </c>
      <c r="BN22">
        <f>FLOOR(($EC22*POWER(($ED22-BM22),$EE22)),1)</f>
        <v>1024</v>
      </c>
      <c r="BO22"/>
      <c r="BP22"/>
      <c r="BR22" s="8">
        <f>FLOOR((BV22/60),1)</f>
        <v>4</v>
      </c>
      <c r="BS22" s="3">
        <f>BV22-60*BR22</f>
        <v>8.8199999999999932</v>
      </c>
      <c r="BT22" s="18">
        <f>BW22</f>
        <v>1197</v>
      </c>
      <c r="BU22" s="6">
        <f>Gradings!J97</f>
        <v>0.66349999999999998</v>
      </c>
      <c r="BV22" s="2">
        <f>CEILING((BU22*$D22),0.01)</f>
        <v>248.82</v>
      </c>
      <c r="BW22">
        <f>FLOOR(($EC22*POWER(($ED22-BV22),$EE22)),1)</f>
        <v>1197</v>
      </c>
      <c r="BX22"/>
      <c r="BY22"/>
      <c r="CA22" s="8">
        <f>FLOOR((CE22/60),1)</f>
        <v>3</v>
      </c>
      <c r="CB22" s="3">
        <f>CE22-60*CA22</f>
        <v>41.700000000000017</v>
      </c>
      <c r="CC22" s="18">
        <f>CF22</f>
        <v>1419</v>
      </c>
      <c r="CD22" s="6">
        <f>Gradings!K97</f>
        <v>0.59119999999999995</v>
      </c>
      <c r="CE22" s="2">
        <f>CEILING((CD22*$D22),0.01)</f>
        <v>221.70000000000002</v>
      </c>
      <c r="CF22">
        <f>FLOOR(($EC22*POWER(($ED22-CE22),$EE22)),1)</f>
        <v>1419</v>
      </c>
      <c r="CG22"/>
      <c r="CH22"/>
      <c r="CJ22" s="8">
        <f>FLOOR((CN22/60),1)</f>
        <v>3</v>
      </c>
      <c r="CK22" s="3">
        <f>CN22-60*CJ22</f>
        <v>9.2700000000000102</v>
      </c>
      <c r="CL22" s="18">
        <f>CO22</f>
        <v>1708</v>
      </c>
      <c r="CM22" s="6">
        <f>Gradings!L97</f>
        <v>0.50470000000000004</v>
      </c>
      <c r="CN22" s="2">
        <f>CEILING((CM22*$D22),0.01)</f>
        <v>189.27</v>
      </c>
      <c r="CO22">
        <f>FLOOR(($EC22*POWER(($ED22-CN22),$EE22)),1)</f>
        <v>1708</v>
      </c>
      <c r="CP22"/>
      <c r="CQ22"/>
      <c r="CS22" s="8">
        <f>FLOOR((CW22/60),1)</f>
        <v>2</v>
      </c>
      <c r="CT22" s="3">
        <f>CW22-60*CS22</f>
        <v>30.53</v>
      </c>
      <c r="CU22" s="18">
        <f>CX22</f>
        <v>2086</v>
      </c>
      <c r="CV22" s="6">
        <f>Gradings!M97</f>
        <v>0.40139999999999998</v>
      </c>
      <c r="CW22" s="2">
        <f>CEILING((CV22*$D22),0.01)</f>
        <v>150.53</v>
      </c>
      <c r="CX22">
        <f>FLOOR(($EC22*POWER(($ED22-CW22),$EE22)),1)</f>
        <v>2086</v>
      </c>
      <c r="CY22"/>
      <c r="CZ22"/>
      <c r="DB22" s="8">
        <f>FLOOR((DF22/60),1)</f>
        <v>1</v>
      </c>
      <c r="DC22" s="3">
        <f>DF22-60*DB22</f>
        <v>57.75</v>
      </c>
      <c r="DD22" s="18">
        <f>DG22</f>
        <v>2433</v>
      </c>
      <c r="DE22" s="6">
        <f>Gradings!N97</f>
        <v>0.314</v>
      </c>
      <c r="DF22" s="2">
        <f>CEILING((DE22*$D22),0.01)</f>
        <v>117.75</v>
      </c>
      <c r="DG22">
        <f>FLOOR(($EC22*POWER(($ED22-DF22),$EE22)),1)</f>
        <v>2433</v>
      </c>
      <c r="DH22"/>
      <c r="DI22"/>
      <c r="DK22" s="8">
        <f>FLOOR((DO22/60),1)</f>
        <v>1</v>
      </c>
      <c r="DL22" s="3">
        <f>DO22-60*DK22</f>
        <v>14.969999999999999</v>
      </c>
      <c r="DM22" s="18">
        <f>DP22</f>
        <v>2923</v>
      </c>
      <c r="DN22" s="6">
        <f>Gradings!O97</f>
        <v>0.19989999999999999</v>
      </c>
      <c r="DO22" s="2">
        <f>CEILING((DN22*$D22),0.01)</f>
        <v>74.97</v>
      </c>
      <c r="DP22">
        <f>FLOOR(($EC22*POWER(($ED22-DO22),$EE22)),1)</f>
        <v>2923</v>
      </c>
      <c r="DQ22"/>
      <c r="DR22"/>
      <c r="DT22" s="8">
        <f>FLOOR((DX22/60),1)</f>
        <v>1</v>
      </c>
      <c r="DU22" s="3">
        <f>DX22-60*DT22</f>
        <v>3.6799999999999997</v>
      </c>
      <c r="DV22" s="18">
        <f>DY22</f>
        <v>3059</v>
      </c>
      <c r="DW22" s="6">
        <f>Gradings!P97</f>
        <v>0.16980000000000001</v>
      </c>
      <c r="DX22" s="2">
        <f>CEILING((DW22*$D22),0.01)</f>
        <v>63.68</v>
      </c>
      <c r="DY22">
        <f>FLOOR(($EC22*POWER(($ED22-DX22),$EE22)),1)</f>
        <v>3059</v>
      </c>
      <c r="DZ22"/>
      <c r="EA22"/>
      <c r="EB22"/>
      <c r="EC22">
        <v>2.8830000000000001E-2</v>
      </c>
      <c r="ED22">
        <v>535</v>
      </c>
      <c r="EE22">
        <v>1.88</v>
      </c>
      <c r="EF22">
        <f>FLOOR((EC22*POWER((ED22-D22),EE22)),1)</f>
        <v>401</v>
      </c>
      <c r="EI22" t="str">
        <f t="shared" si="0"/>
        <v>1500 m</v>
      </c>
    </row>
    <row r="23" spans="1:139">
      <c r="A23" s="1" t="str">
        <f>vocabulaire!B24</f>
        <v>hamer</v>
      </c>
      <c r="B23" s="14"/>
      <c r="C23" s="37">
        <v>24</v>
      </c>
      <c r="E23" s="18">
        <f>EH23</f>
        <v>364</v>
      </c>
      <c r="G23" s="8"/>
      <c r="H23" s="2">
        <f>FLOOR((J23*$C23),0.01)</f>
        <v>26.26</v>
      </c>
      <c r="I23" s="18">
        <f>N23</f>
        <v>413</v>
      </c>
      <c r="J23" s="6">
        <f>Gradings!C98</f>
        <v>1.0942000000000001</v>
      </c>
      <c r="K23" s="2"/>
      <c r="L23"/>
      <c r="M23"/>
      <c r="N23">
        <f>FLOOR(($EC23*POWER((H23-$ED23),$EE23)),1)</f>
        <v>413</v>
      </c>
      <c r="P23" s="8"/>
      <c r="Q23" s="2">
        <f>FLOOR((S23*$C23),0.01)</f>
        <v>28.23</v>
      </c>
      <c r="R23" s="18">
        <f>W23</f>
        <v>455</v>
      </c>
      <c r="S23" s="6">
        <f>Gradings!D98</f>
        <v>1.1762999999999999</v>
      </c>
      <c r="T23" s="2"/>
      <c r="U23"/>
      <c r="V23"/>
      <c r="W23">
        <f>FLOOR(($EC23*POWER((Q23-$ED23),$EE23)),1)</f>
        <v>455</v>
      </c>
      <c r="Y23" s="8"/>
      <c r="Z23" s="2">
        <f>FLOOR((AB23*$C23),0.01)</f>
        <v>30.52</v>
      </c>
      <c r="AA23" s="18">
        <f>AF23</f>
        <v>504</v>
      </c>
      <c r="AB23" s="6">
        <f>Gradings!E98</f>
        <v>1.2717000000000001</v>
      </c>
      <c r="AC23" s="2"/>
      <c r="AD23"/>
      <c r="AE23"/>
      <c r="AF23">
        <f>FLOOR(($EC23*POWER((Z23-$ED23),$EE23)),1)</f>
        <v>504</v>
      </c>
      <c r="AI23" s="2">
        <f>FLOOR((AK23*$C23),0.01)</f>
        <v>30.810000000000002</v>
      </c>
      <c r="AJ23" s="18">
        <f>AO23</f>
        <v>511</v>
      </c>
      <c r="AK23" s="6">
        <f>Gradings!F98</f>
        <v>1.2838000000000001</v>
      </c>
      <c r="AO23">
        <f>FLOOR(($EC23*POWER((AI23-$ED23),$EE23)),1)</f>
        <v>511</v>
      </c>
      <c r="AQ23" s="8"/>
      <c r="AR23" s="2">
        <f>FLOOR((AT23*$C23),0.01)</f>
        <v>33.56</v>
      </c>
      <c r="AS23" s="18">
        <f>AX23</f>
        <v>570</v>
      </c>
      <c r="AT23" s="6">
        <f>Gradings!G98</f>
        <v>1.3984000000000001</v>
      </c>
      <c r="AV23"/>
      <c r="AW23"/>
      <c r="AX23">
        <f>FLOOR(($EC23*POWER((AR23-$ED23),$EE23)),1)</f>
        <v>570</v>
      </c>
      <c r="AZ23" s="8"/>
      <c r="BA23" s="2">
        <f>FLOOR((BC23*$C23),0.01)</f>
        <v>36.840000000000003</v>
      </c>
      <c r="BB23" s="18">
        <f>BG23</f>
        <v>642</v>
      </c>
      <c r="BC23" s="6">
        <f>Gradings!H98</f>
        <v>1.5353000000000001</v>
      </c>
      <c r="BE23"/>
      <c r="BF23"/>
      <c r="BG23">
        <f>FLOOR(($EC23*POWER((BA23-$ED23),$EE23)),1)</f>
        <v>642</v>
      </c>
      <c r="BI23" s="8"/>
      <c r="BJ23" s="2">
        <f>FLOOR((BL23*$C23),0.01)</f>
        <v>40.89</v>
      </c>
      <c r="BK23" s="18">
        <f>BP23</f>
        <v>731</v>
      </c>
      <c r="BL23" s="6">
        <f>Gradings!I98</f>
        <v>1.7038</v>
      </c>
      <c r="BN23"/>
      <c r="BO23"/>
      <c r="BP23">
        <f>FLOOR(($EC23*POWER((BJ23-$ED23),$EE23)),1)</f>
        <v>731</v>
      </c>
      <c r="BR23" s="8"/>
      <c r="BS23" s="2">
        <f>FLOOR((BU23*$C23),0.01)</f>
        <v>45.980000000000004</v>
      </c>
      <c r="BT23" s="18">
        <f>BY23</f>
        <v>843</v>
      </c>
      <c r="BU23" s="6">
        <f>Gradings!J98</f>
        <v>1.9159999999999999</v>
      </c>
      <c r="BW23"/>
      <c r="BX23"/>
      <c r="BY23">
        <f>FLOOR(($EC23*POWER((BS23-$ED23),$EE23)),1)</f>
        <v>843</v>
      </c>
      <c r="CA23" s="8"/>
      <c r="CB23" s="2">
        <f>FLOOR((CD23*$C23),0.01)</f>
        <v>45.4</v>
      </c>
      <c r="CC23" s="18">
        <f>CH23</f>
        <v>830</v>
      </c>
      <c r="CD23" s="6">
        <f>Gradings!K98</f>
        <v>1.8917999999999999</v>
      </c>
      <c r="CF23"/>
      <c r="CG23"/>
      <c r="CH23">
        <f>FLOOR(($EC23*POWER((CB23-$ED23),$EE23)),1)</f>
        <v>830</v>
      </c>
      <c r="CJ23" s="8"/>
      <c r="CK23" s="2">
        <f>FLOOR((CM23*$C23),0.01)</f>
        <v>51.910000000000004</v>
      </c>
      <c r="CL23" s="18">
        <f>CQ23</f>
        <v>975</v>
      </c>
      <c r="CM23" s="6">
        <f>Gradings!L98</f>
        <v>2.1629999999999998</v>
      </c>
      <c r="CO23"/>
      <c r="CP23"/>
      <c r="CQ23">
        <f>FLOOR(($EC23*POWER((CK23-$ED23),$EE23)),1)</f>
        <v>975</v>
      </c>
      <c r="CS23" s="8"/>
      <c r="CT23" s="2">
        <f>FLOOR((CV23*$C23),0.01)</f>
        <v>60.68</v>
      </c>
      <c r="CU23" s="18">
        <f>CZ23</f>
        <v>1171</v>
      </c>
      <c r="CV23" s="6">
        <f>Gradings!M98</f>
        <v>2.5284</v>
      </c>
      <c r="CX23"/>
      <c r="CY23"/>
      <c r="CZ23">
        <f>FLOOR(($EC23*POWER((CT23-$ED23),$EE23)),1)</f>
        <v>1171</v>
      </c>
      <c r="DB23" s="8"/>
      <c r="DC23" s="2">
        <f>FLOOR((DE23*$C23),0.01)</f>
        <v>73.14</v>
      </c>
      <c r="DD23" s="18">
        <f>DI23</f>
        <v>1453</v>
      </c>
      <c r="DE23" s="6">
        <f>Gradings!N98</f>
        <v>3.0478000000000001</v>
      </c>
      <c r="DG23"/>
      <c r="DH23"/>
      <c r="DI23">
        <f>FLOOR(($EC23*POWER((DC23-$ED23),$EE23)),1)</f>
        <v>1453</v>
      </c>
      <c r="DK23" s="8"/>
      <c r="DL23" s="2">
        <f>FLOOR((DN23*$C23),0.01)</f>
        <v>92.27</v>
      </c>
      <c r="DM23" s="18">
        <f>DR23</f>
        <v>1891</v>
      </c>
      <c r="DN23" s="6">
        <f>Gradings!O98</f>
        <v>3.8445999999999998</v>
      </c>
      <c r="DP23"/>
      <c r="DQ23"/>
      <c r="DR23">
        <f>FLOOR(($EC23*POWER((DL23-$ED23),$EE23)),1)</f>
        <v>1891</v>
      </c>
      <c r="DT23" s="8"/>
      <c r="DU23" s="2">
        <f>FLOOR((DW23*$C23),0.01)</f>
        <v>125.32000000000001</v>
      </c>
      <c r="DV23" s="18">
        <f>EA23</f>
        <v>2659</v>
      </c>
      <c r="DW23" s="6">
        <f>Gradings!P98</f>
        <v>5.2218999999999998</v>
      </c>
      <c r="DY23"/>
      <c r="DZ23"/>
      <c r="EA23">
        <f>FLOOR(($EC23*POWER((DU23-$ED23),$EE23)),1)</f>
        <v>2659</v>
      </c>
      <c r="EB23"/>
      <c r="EC23">
        <v>17.5458</v>
      </c>
      <c r="ED23">
        <v>6</v>
      </c>
      <c r="EE23">
        <v>1.05</v>
      </c>
      <c r="EH23">
        <f>FLOOR((EC23*POWER((C23-ED23),EE23)),1)</f>
        <v>364</v>
      </c>
      <c r="EI23" t="str">
        <f>A23</f>
        <v>hamer</v>
      </c>
    </row>
    <row r="24" spans="1:139" ht="12.75" thickBot="1">
      <c r="A24" s="1" t="str">
        <f>vocabulaire!B12</f>
        <v>10000 m</v>
      </c>
      <c r="B24" s="16">
        <v>55</v>
      </c>
      <c r="C24" s="42">
        <v>0</v>
      </c>
      <c r="D24" s="2">
        <f>60*B24+C24</f>
        <v>3300</v>
      </c>
      <c r="E24" s="18">
        <f>EF24</f>
        <v>398</v>
      </c>
      <c r="G24" s="8">
        <f>FLOOR((K24/60),1)</f>
        <v>54</v>
      </c>
      <c r="H24" s="3">
        <f>K24-60*G24</f>
        <v>27</v>
      </c>
      <c r="I24" s="18">
        <f>L24</f>
        <v>414</v>
      </c>
      <c r="J24" s="6">
        <f>Gradings!C99</f>
        <v>0.99</v>
      </c>
      <c r="K24" s="2">
        <f>CEILING((J24*$D24),0.01)</f>
        <v>3267</v>
      </c>
      <c r="L24">
        <f>FLOOR(($EC24*POWER(($ED24-K24),$EE24)),1)</f>
        <v>414</v>
      </c>
      <c r="M24"/>
      <c r="N24"/>
      <c r="P24" s="8">
        <f>FLOOR((T24/60),1)</f>
        <v>53</v>
      </c>
      <c r="Q24" s="3">
        <f>T24-60*P24</f>
        <v>8.4600000000000364</v>
      </c>
      <c r="R24" s="18">
        <f>U24</f>
        <v>452</v>
      </c>
      <c r="S24" s="6">
        <f>Gradings!D99</f>
        <v>0.96619999999999995</v>
      </c>
      <c r="T24" s="2">
        <f>CEILING((S24*$D24),0.01)</f>
        <v>3188.46</v>
      </c>
      <c r="U24">
        <f>FLOOR(($EC24*POWER(($ED24-T24),$EE24)),1)</f>
        <v>452</v>
      </c>
      <c r="V24"/>
      <c r="W24"/>
      <c r="Y24" s="8">
        <f>FLOOR((AC24/60),1)</f>
        <v>51</v>
      </c>
      <c r="Z24" s="3">
        <f>AC24-60*Y24</f>
        <v>4.0500000000001819</v>
      </c>
      <c r="AA24" s="18">
        <f>AD24</f>
        <v>515</v>
      </c>
      <c r="AB24" s="6">
        <f>Gradings!E99</f>
        <v>0.92849999999999999</v>
      </c>
      <c r="AC24" s="2">
        <f>CEILING((AB24*$D24),0.01)</f>
        <v>3064.05</v>
      </c>
      <c r="AD24">
        <f>FLOOR(($EC24*POWER(($ED24-AC24),$EE24)),1)</f>
        <v>515</v>
      </c>
      <c r="AE24"/>
      <c r="AF24"/>
      <c r="AH24" s="8">
        <f>FLOOR((AL24/60),1)</f>
        <v>48</v>
      </c>
      <c r="AI24" s="3">
        <f>AL24-60*AH24</f>
        <v>14.099999999999909</v>
      </c>
      <c r="AJ24" s="18">
        <f>AM24</f>
        <v>607</v>
      </c>
      <c r="AK24" s="6">
        <f>Gradings!F99</f>
        <v>0.877</v>
      </c>
      <c r="AL24" s="2">
        <f>CEILING((AK24*$D24),0.01)</f>
        <v>2894.1</v>
      </c>
      <c r="AM24">
        <f>FLOOR(($EC24*POWER(($ED24-AL24),$EE24)),1)</f>
        <v>607</v>
      </c>
      <c r="AQ24" s="8">
        <f>FLOOR((AU24/60),1)</f>
        <v>45</v>
      </c>
      <c r="AR24" s="3">
        <f>AU24-60*AQ24</f>
        <v>4.3499999999999091</v>
      </c>
      <c r="AS24" s="18">
        <f>AV24</f>
        <v>718</v>
      </c>
      <c r="AT24" s="6">
        <f>Gradings!G99</f>
        <v>0.81950000000000001</v>
      </c>
      <c r="AU24" s="2">
        <f>CEILING((AT24*$D24),0.01)</f>
        <v>2704.35</v>
      </c>
      <c r="AV24">
        <f>FLOOR(($EC24*POWER(($ED24-AU24),$EE24)),1)</f>
        <v>718</v>
      </c>
      <c r="AW24"/>
      <c r="AX24"/>
      <c r="AZ24" s="8">
        <f>FLOOR((BD24/60),1)</f>
        <v>41</v>
      </c>
      <c r="BA24" s="3">
        <f>BD24-60*AZ24</f>
        <v>54.599999999999909</v>
      </c>
      <c r="BB24" s="18">
        <f>BE24</f>
        <v>838</v>
      </c>
      <c r="BC24" s="6">
        <f>Gradings!H99</f>
        <v>0.76200000000000001</v>
      </c>
      <c r="BD24" s="2">
        <f>CEILING((BC24*$D24),0.01)</f>
        <v>2514.6</v>
      </c>
      <c r="BE24">
        <f>FLOOR(($EC24*POWER(($ED24-BD24),$EE24)),1)</f>
        <v>838</v>
      </c>
      <c r="BF24"/>
      <c r="BG24"/>
      <c r="BI24" s="8">
        <f>FLOOR((BM24/60),1)</f>
        <v>38</v>
      </c>
      <c r="BJ24" s="3">
        <f>BM24-60*BI24</f>
        <v>44.849999999999909</v>
      </c>
      <c r="BK24" s="18">
        <f>BN24</f>
        <v>967</v>
      </c>
      <c r="BL24" s="6">
        <f>Gradings!I99</f>
        <v>0.70450000000000002</v>
      </c>
      <c r="BM24" s="2">
        <f>CEILING((BL24*$D24),0.01)</f>
        <v>2324.85</v>
      </c>
      <c r="BN24">
        <f>FLOOR(($EC24*POWER(($ED24-BM24),$EE24)),1)</f>
        <v>967</v>
      </c>
      <c r="BO24"/>
      <c r="BP24"/>
      <c r="BR24" s="8">
        <f>FLOOR((BV24/60),1)</f>
        <v>35</v>
      </c>
      <c r="BS24" s="3">
        <f>BV24-60*BR24</f>
        <v>35.099999999999909</v>
      </c>
      <c r="BT24" s="18">
        <f>BW24</f>
        <v>1104</v>
      </c>
      <c r="BU24" s="6">
        <f>Gradings!J99</f>
        <v>0.64700000000000002</v>
      </c>
      <c r="BV24" s="2">
        <f>CEILING((BU24*$D24),0.01)</f>
        <v>2135.1</v>
      </c>
      <c r="BW24">
        <f>FLOOR(($EC24*POWER(($ED24-BV24),$EE24)),1)</f>
        <v>1104</v>
      </c>
      <c r="BX24"/>
      <c r="BY24"/>
      <c r="CA24" s="8">
        <f>FLOOR((CE24/60),1)</f>
        <v>32</v>
      </c>
      <c r="CB24" s="3">
        <f>CE24-60*CA24</f>
        <v>25.350000000000136</v>
      </c>
      <c r="CC24" s="18">
        <f>CF24</f>
        <v>1250</v>
      </c>
      <c r="CD24" s="6">
        <f>Gradings!K99</f>
        <v>0.58950000000000002</v>
      </c>
      <c r="CE24" s="2">
        <f>CEILING((CD24*$D24),0.01)</f>
        <v>1945.3500000000001</v>
      </c>
      <c r="CF24">
        <f>FLOOR(($EC24*POWER(($ED24-CE24),$EE24)),1)</f>
        <v>1250</v>
      </c>
      <c r="CG24"/>
      <c r="CH24"/>
      <c r="CJ24" s="8">
        <f>FLOOR((CN24/60),1)</f>
        <v>29</v>
      </c>
      <c r="CK24" s="3">
        <f>CN24-60*CJ24</f>
        <v>15.600000000000136</v>
      </c>
      <c r="CL24" s="18">
        <f>CO24</f>
        <v>1404</v>
      </c>
      <c r="CM24" s="6">
        <f>Gradings!L99</f>
        <v>0.53200000000000003</v>
      </c>
      <c r="CN24" s="2">
        <f>CEILING((CM24*$D24),0.01)</f>
        <v>1755.6000000000001</v>
      </c>
      <c r="CO24">
        <f>FLOOR(($EC24*POWER(($ED24-CN24),$EE24)),1)</f>
        <v>1404</v>
      </c>
      <c r="CP24"/>
      <c r="CQ24"/>
      <c r="CS24" s="8">
        <f>FLOOR((CW24/60),1)</f>
        <v>25</v>
      </c>
      <c r="CT24" s="3">
        <f>CW24-60*CS24</f>
        <v>24.600000000000136</v>
      </c>
      <c r="CU24" s="18">
        <f>CX24</f>
        <v>1603</v>
      </c>
      <c r="CV24" s="6">
        <f>Gradings!M99</f>
        <v>0.46200000000000002</v>
      </c>
      <c r="CW24" s="2">
        <f>CEILING((CV24*$D24),0.01)</f>
        <v>1524.6000000000001</v>
      </c>
      <c r="CX24">
        <f>FLOOR(($EC24*POWER(($ED24-CW24),$EE24)),1)</f>
        <v>1603</v>
      </c>
      <c r="CY24"/>
      <c r="CZ24"/>
      <c r="DB24" s="8">
        <f>FLOOR((DF24/60),1)</f>
        <v>20</v>
      </c>
      <c r="DC24" s="3">
        <f>DF24-60*DB24</f>
        <v>11.100000000000136</v>
      </c>
      <c r="DD24" s="18">
        <f>DG24</f>
        <v>1893</v>
      </c>
      <c r="DE24" s="6">
        <f>Gradings!N99</f>
        <v>0.36699999999999999</v>
      </c>
      <c r="DF24" s="2">
        <f>CEILING((DE24*$D24),0.01)</f>
        <v>1211.1000000000001</v>
      </c>
      <c r="DG24">
        <f>FLOOR(($EC24*POWER(($ED24-DF24),$EE24)),1)</f>
        <v>1893</v>
      </c>
      <c r="DH24"/>
      <c r="DI24"/>
      <c r="DK24" s="8">
        <f>FLOOR((DO24/60),1)</f>
        <v>13</v>
      </c>
      <c r="DL24" s="3">
        <f>DO24-60*DK24</f>
        <v>35.100000000000023</v>
      </c>
      <c r="DM24" s="18">
        <f>DP24</f>
        <v>2291</v>
      </c>
      <c r="DN24" s="6">
        <f>Gradings!O99</f>
        <v>0.247</v>
      </c>
      <c r="DO24" s="2">
        <f>CEILING((DN24*$D24),0.01)</f>
        <v>815.1</v>
      </c>
      <c r="DP24">
        <f>FLOOR(($EC24*POWER(($ED24-DO24),$EE24)),1)</f>
        <v>2291</v>
      </c>
      <c r="DQ24"/>
      <c r="DR24"/>
      <c r="DT24" s="8">
        <f>FLOOR((DX24/60),1)</f>
        <v>5</v>
      </c>
      <c r="DU24" s="3">
        <f>DX24-60*DT24</f>
        <v>36.600000000000023</v>
      </c>
      <c r="DV24" s="18">
        <f>DY24</f>
        <v>2818</v>
      </c>
      <c r="DW24" s="6">
        <f>Gradings!P99</f>
        <v>0.10199999999999999</v>
      </c>
      <c r="DX24" s="2">
        <f>CEILING((DW24*$D24),0.01)</f>
        <v>336.6</v>
      </c>
      <c r="DY24">
        <f>FLOOR(($EC24*POWER(($ED24-DX24),$EE24)),1)</f>
        <v>2818</v>
      </c>
      <c r="DZ24"/>
      <c r="EA24"/>
      <c r="EB24"/>
      <c r="EC24">
        <v>3.6900000000000002E-4</v>
      </c>
      <c r="ED24">
        <v>4920</v>
      </c>
      <c r="EE24">
        <v>1.88</v>
      </c>
      <c r="EF24">
        <f>FLOOR((EC24*POWER((ED24-D24),EE24)),1)</f>
        <v>398</v>
      </c>
      <c r="EI24" t="str">
        <f t="shared" si="0"/>
        <v>10000 m</v>
      </c>
    </row>
    <row r="25" spans="1:139" s="11" customFormat="1">
      <c r="A25" s="19" t="str">
        <f>vocabulaire!B31</f>
        <v>dag 2</v>
      </c>
      <c r="B25" s="20"/>
      <c r="C25" s="43"/>
      <c r="D25" s="21"/>
      <c r="E25" s="22">
        <f>SUM(E15:E24)</f>
        <v>3679</v>
      </c>
      <c r="F25" s="22"/>
      <c r="G25" s="22"/>
      <c r="H25" s="22"/>
      <c r="I25" s="22">
        <f>SUM(I15:I24)</f>
        <v>4159</v>
      </c>
      <c r="J25" s="22"/>
      <c r="K25" s="22">
        <f>SUM(K15:K24)</f>
        <v>4634.9400000000005</v>
      </c>
      <c r="L25" s="22">
        <f>SUM(L15:L24)</f>
        <v>2361</v>
      </c>
      <c r="M25" s="22">
        <f>SUM(M15:M24)</f>
        <v>967</v>
      </c>
      <c r="N25" s="22">
        <f>SUM(N15:N24)</f>
        <v>831</v>
      </c>
      <c r="O25" s="22"/>
      <c r="P25" s="22"/>
      <c r="Q25" s="22"/>
      <c r="R25" s="22">
        <f>SUM(R15:R24)</f>
        <v>4892</v>
      </c>
      <c r="S25" s="22"/>
      <c r="T25" s="22">
        <f>SUM(T15:T24)</f>
        <v>4507.1000000000004</v>
      </c>
      <c r="U25" s="22">
        <f>SUM(U15:U24)</f>
        <v>2874</v>
      </c>
      <c r="V25" s="22">
        <f>SUM(V15:V24)</f>
        <v>1107</v>
      </c>
      <c r="W25" s="22">
        <f>SUM(W15:W24)</f>
        <v>911</v>
      </c>
      <c r="X25" s="22"/>
      <c r="Y25" s="22"/>
      <c r="Z25" s="22"/>
      <c r="AA25" s="22">
        <f>SUM(AA15:AA24)</f>
        <v>5699</v>
      </c>
      <c r="AB25" s="22"/>
      <c r="AC25" s="22">
        <f>SUM(AC15:AC24)</f>
        <v>4318.58</v>
      </c>
      <c r="AD25" s="22">
        <f>SUM(AD15:AD24)</f>
        <v>3425</v>
      </c>
      <c r="AE25" s="22">
        <f>SUM(AE15:AE24)</f>
        <v>1270</v>
      </c>
      <c r="AF25" s="22">
        <f>SUM(AF15:AF24)</f>
        <v>1004</v>
      </c>
      <c r="AG25" s="22"/>
      <c r="AH25" s="22"/>
      <c r="AI25" s="22"/>
      <c r="AJ25" s="22">
        <f>SUM(AJ15:AJ24)</f>
        <v>6443</v>
      </c>
      <c r="AK25" s="22"/>
      <c r="AL25" s="22">
        <f>SUM(AL15:AL24)</f>
        <v>4081.74</v>
      </c>
      <c r="AM25" s="22">
        <f>SUM(AM15:AM24)</f>
        <v>3932</v>
      </c>
      <c r="AN25" s="22">
        <f>SUM(AN15:AN24)</f>
        <v>1465</v>
      </c>
      <c r="AO25" s="22">
        <f>SUM(AO15:AO24)</f>
        <v>1046</v>
      </c>
      <c r="AP25" s="22"/>
      <c r="AQ25" s="22"/>
      <c r="AR25" s="22"/>
      <c r="AS25" s="22">
        <f>SUM(AS15:AS24)</f>
        <v>7462</v>
      </c>
      <c r="AT25" s="22"/>
      <c r="AU25" s="22">
        <f>SUM(AU15:AU24)</f>
        <v>3822.54</v>
      </c>
      <c r="AV25" s="22">
        <f>SUM(AV15:AV24)</f>
        <v>4612</v>
      </c>
      <c r="AW25" s="22">
        <f>SUM(AW15:AW24)</f>
        <v>1688</v>
      </c>
      <c r="AX25" s="22">
        <f>SUM(AX15:AX24)</f>
        <v>1162</v>
      </c>
      <c r="AY25" s="22"/>
      <c r="AZ25" s="22"/>
      <c r="BA25" s="22"/>
      <c r="BB25" s="22">
        <f>SUM(BB15:BB24)</f>
        <v>8613</v>
      </c>
      <c r="BC25" s="22"/>
      <c r="BD25" s="22">
        <f>SUM(BD15:BD24)</f>
        <v>3561.6800000000003</v>
      </c>
      <c r="BE25" s="22">
        <f>SUM(BE15:BE24)</f>
        <v>5358</v>
      </c>
      <c r="BF25" s="22">
        <f>SUM(BF15:BF24)</f>
        <v>1951</v>
      </c>
      <c r="BG25" s="22">
        <f>SUM(BG15:BG24)</f>
        <v>1304</v>
      </c>
      <c r="BH25" s="22"/>
      <c r="BI25" s="22"/>
      <c r="BJ25" s="22"/>
      <c r="BK25" s="22">
        <f>SUM(BK15:BK24)</f>
        <v>9938</v>
      </c>
      <c r="BL25" s="22"/>
      <c r="BM25" s="22">
        <f>SUM(BM15:BM24)</f>
        <v>3298.2</v>
      </c>
      <c r="BN25" s="22">
        <f>SUM(BN15:BN24)</f>
        <v>6191</v>
      </c>
      <c r="BO25" s="22">
        <f>SUM(BO15:BO24)</f>
        <v>2270</v>
      </c>
      <c r="BP25" s="22">
        <f>SUM(BP15:BP24)</f>
        <v>1477</v>
      </c>
      <c r="BQ25" s="22"/>
      <c r="BR25" s="22"/>
      <c r="BS25" s="22"/>
      <c r="BT25" s="22">
        <f>SUM(BT15:BT24)</f>
        <v>11534</v>
      </c>
      <c r="BU25" s="22"/>
      <c r="BV25" s="22">
        <f>SUM(BV15:BV24)</f>
        <v>3030.7</v>
      </c>
      <c r="BW25" s="22">
        <f>SUM(BW15:BW24)</f>
        <v>7163</v>
      </c>
      <c r="BX25" s="22">
        <f>SUM(BX15:BX24)</f>
        <v>2678</v>
      </c>
      <c r="BY25" s="22">
        <f>SUM(BY15:BY24)</f>
        <v>1693</v>
      </c>
      <c r="BZ25" s="22"/>
      <c r="CA25" s="22"/>
      <c r="CB25" s="22"/>
      <c r="CC25" s="22">
        <f>SUM(CC15:CC24)</f>
        <v>13133</v>
      </c>
      <c r="CD25" s="22"/>
      <c r="CE25" s="22">
        <f>SUM(CE15:CE24)</f>
        <v>2758.3</v>
      </c>
      <c r="CF25" s="22">
        <f>SUM(CF15:CF24)</f>
        <v>8280</v>
      </c>
      <c r="CG25" s="22">
        <f>SUM(CG15:CG24)</f>
        <v>3186</v>
      </c>
      <c r="CH25" s="22">
        <f>SUM(CH15:CH24)</f>
        <v>1667</v>
      </c>
      <c r="CI25" s="22"/>
      <c r="CJ25" s="22"/>
      <c r="CK25" s="22"/>
      <c r="CL25" s="22">
        <f>SUM(CL15:CL24)</f>
        <v>15528</v>
      </c>
      <c r="CM25" s="22"/>
      <c r="CN25" s="22">
        <f>SUM(CN15:CN24)</f>
        <v>2478.98</v>
      </c>
      <c r="CO25" s="22">
        <f>SUM(CO15:CO24)</f>
        <v>9621</v>
      </c>
      <c r="CP25" s="22">
        <f>SUM(CP15:CP24)</f>
        <v>3964</v>
      </c>
      <c r="CQ25" s="22">
        <f>SUM(CQ15:CQ24)</f>
        <v>1943</v>
      </c>
      <c r="CR25" s="22"/>
      <c r="CS25" s="22"/>
      <c r="CT25" s="22"/>
      <c r="CU25" s="22">
        <f>SUM(CU15:CU24)</f>
        <v>23609</v>
      </c>
      <c r="CV25" s="22"/>
      <c r="CW25" s="22"/>
      <c r="CX25" s="22"/>
      <c r="CY25" s="22"/>
      <c r="CZ25" s="22"/>
      <c r="DA25" s="22"/>
      <c r="DB25" s="22"/>
      <c r="DC25" s="22"/>
      <c r="DD25" s="22">
        <f>SUM(DD15:DD24)</f>
        <v>27014</v>
      </c>
      <c r="DE25" s="22"/>
      <c r="DF25" s="22"/>
      <c r="DG25" s="22"/>
      <c r="DH25" s="22"/>
      <c r="DI25" s="22"/>
      <c r="DJ25" s="22"/>
      <c r="DK25" s="22"/>
      <c r="DL25" s="22"/>
      <c r="DM25" s="22">
        <f>SUM(DM15:DM24)</f>
        <v>32853</v>
      </c>
      <c r="DN25" s="22"/>
      <c r="DO25" s="22"/>
      <c r="DP25" s="22"/>
      <c r="DQ25" s="22"/>
      <c r="DR25" s="22"/>
      <c r="DS25" s="22"/>
      <c r="DT25" s="22"/>
      <c r="DU25" s="22"/>
      <c r="DV25" s="22">
        <f>SUM(DV15:DV24)</f>
        <v>45466</v>
      </c>
      <c r="DW25" s="22"/>
      <c r="DX25" s="22"/>
    </row>
    <row r="27" spans="1:139" s="10" customFormat="1">
      <c r="A27" s="24" t="str">
        <f>vocabulaire!B28</f>
        <v>TOTAAL</v>
      </c>
      <c r="B27" s="25"/>
      <c r="C27" s="44"/>
      <c r="E27" s="27">
        <f>E$13+E$25</f>
        <v>6715</v>
      </c>
      <c r="F27" s="27"/>
      <c r="G27" s="27"/>
      <c r="H27" s="27"/>
      <c r="I27" s="27">
        <f>I$13+I$25</f>
        <v>7545</v>
      </c>
      <c r="J27" s="27"/>
      <c r="K27" s="27">
        <f>K$13+K$25</f>
        <v>7521.4000000000005</v>
      </c>
      <c r="L27" s="27"/>
      <c r="M27" s="27"/>
      <c r="N27" s="27"/>
      <c r="O27" s="27"/>
      <c r="P27" s="27"/>
      <c r="Q27" s="27"/>
      <c r="R27" s="27">
        <f>R$13+R$25</f>
        <v>8927</v>
      </c>
      <c r="S27" s="27"/>
      <c r="T27" s="27"/>
      <c r="U27" s="27"/>
      <c r="V27" s="27"/>
      <c r="W27" s="27"/>
      <c r="X27" s="27"/>
      <c r="Y27" s="27"/>
      <c r="Z27" s="27"/>
      <c r="AA27" s="27">
        <f>AA$13+AA$25</f>
        <v>10489</v>
      </c>
      <c r="AB27" s="27"/>
      <c r="AC27" s="27"/>
      <c r="AD27" s="27"/>
      <c r="AE27" s="27"/>
      <c r="AF27" s="27"/>
      <c r="AG27" s="27"/>
      <c r="AH27" s="27"/>
      <c r="AI27" s="27"/>
      <c r="AJ27" s="27">
        <f>AJ$13+AJ$25</f>
        <v>12003</v>
      </c>
      <c r="AK27" s="27"/>
      <c r="AL27" s="27"/>
      <c r="AM27" s="27"/>
      <c r="AN27" s="27" t="s">
        <v>87</v>
      </c>
      <c r="AO27" s="27"/>
      <c r="AP27" s="27"/>
      <c r="AQ27" s="27"/>
      <c r="AR27" s="27"/>
      <c r="AS27" s="27">
        <f>AS$13+AS$25</f>
        <v>13992</v>
      </c>
      <c r="AT27" s="27"/>
      <c r="AU27" s="27"/>
      <c r="AV27" s="27"/>
      <c r="AW27" s="27"/>
      <c r="AX27" s="27"/>
      <c r="AY27" s="27"/>
      <c r="AZ27" s="27"/>
      <c r="BA27" s="27"/>
      <c r="BB27" s="27">
        <f>BB$13+BB$25</f>
        <v>16262</v>
      </c>
      <c r="BC27" s="27"/>
      <c r="BD27" s="27"/>
      <c r="BE27" s="27"/>
      <c r="BF27" s="27"/>
      <c r="BG27" s="27"/>
      <c r="BH27" s="27"/>
      <c r="BI27" s="27"/>
      <c r="BJ27" s="27"/>
      <c r="BK27" s="27">
        <f>BK$13+BK$25</f>
        <v>18914</v>
      </c>
      <c r="BL27" s="27"/>
      <c r="BM27" s="27"/>
      <c r="BN27" s="27"/>
      <c r="BO27" s="27"/>
      <c r="BP27" s="27"/>
      <c r="BQ27" s="27"/>
      <c r="BR27" s="27"/>
      <c r="BS27" s="27"/>
      <c r="BT27" s="27">
        <f>BT$13+BT$25</f>
        <v>22166</v>
      </c>
      <c r="BU27" s="27"/>
      <c r="BV27" s="27"/>
      <c r="BW27" s="27"/>
      <c r="BX27" s="27"/>
      <c r="BY27" s="27"/>
      <c r="BZ27" s="27"/>
      <c r="CA27" s="27"/>
      <c r="CB27" s="27"/>
      <c r="CC27" s="27">
        <f>CC$13+CC$25</f>
        <v>25628</v>
      </c>
      <c r="CD27" s="27"/>
      <c r="CE27" s="27"/>
      <c r="CF27" s="27"/>
      <c r="CG27" s="27"/>
      <c r="CH27" s="27"/>
      <c r="CI27" s="27"/>
      <c r="CJ27" s="27"/>
      <c r="CK27" s="27"/>
      <c r="CL27" s="27">
        <f>CL$13+CL$25</f>
        <v>30699</v>
      </c>
      <c r="CM27" s="27"/>
      <c r="CN27" s="27"/>
      <c r="CO27" s="27"/>
      <c r="CP27" s="27"/>
      <c r="CQ27" s="27"/>
      <c r="CR27" s="27"/>
      <c r="CS27" s="27"/>
      <c r="CT27" s="27"/>
      <c r="CU27" s="27">
        <f>CU$13+CU$25</f>
        <v>46757</v>
      </c>
      <c r="CV27" s="27"/>
      <c r="CW27" s="27"/>
      <c r="CX27" s="27"/>
      <c r="CY27" s="27"/>
      <c r="CZ27" s="27"/>
      <c r="DA27" s="27"/>
      <c r="DB27" s="27"/>
      <c r="DC27" s="27"/>
      <c r="DD27" s="27">
        <f>DD$13+DD$25</f>
        <v>56644</v>
      </c>
      <c r="DE27" s="27"/>
      <c r="DF27" s="27"/>
      <c r="DG27" s="27"/>
      <c r="DH27" s="27"/>
      <c r="DI27" s="27"/>
      <c r="DJ27" s="27"/>
      <c r="DK27" s="27"/>
      <c r="DL27" s="27"/>
      <c r="DM27" s="27">
        <f>DM$13+DM$25</f>
        <v>69951</v>
      </c>
      <c r="DN27" s="27"/>
      <c r="DO27" s="27"/>
      <c r="DP27" s="27"/>
      <c r="DQ27" s="27"/>
      <c r="DR27" s="27"/>
      <c r="DS27" s="27"/>
      <c r="DT27" s="27"/>
      <c r="DU27" s="27"/>
      <c r="DV27" s="27">
        <f>DV$13+DV$25</f>
        <v>100481</v>
      </c>
      <c r="DW27" s="27"/>
      <c r="DX27" s="27"/>
      <c r="DY27" s="27"/>
      <c r="DZ27" s="27"/>
      <c r="EA27" s="27"/>
    </row>
    <row r="28" spans="1:139" s="35" customFormat="1">
      <c r="C28" s="4"/>
      <c r="D28" s="4"/>
      <c r="E28" s="7" t="s">
        <v>10</v>
      </c>
      <c r="F28" s="7"/>
      <c r="G28" s="7"/>
      <c r="H28" s="7"/>
      <c r="I28" s="7" t="str">
        <f>H1</f>
        <v>W35</v>
      </c>
      <c r="J28" s="7"/>
      <c r="K28" s="7"/>
      <c r="L28" s="7"/>
      <c r="M28" s="7"/>
      <c r="N28" s="7"/>
      <c r="O28" s="7"/>
      <c r="P28" s="7"/>
      <c r="Q28" s="7"/>
      <c r="R28" s="7" t="str">
        <f>Q1</f>
        <v>W40</v>
      </c>
      <c r="S28" s="7"/>
      <c r="T28" s="7"/>
      <c r="U28" s="7"/>
      <c r="V28" s="7"/>
      <c r="W28" s="7"/>
      <c r="X28" s="7"/>
      <c r="Y28" s="7"/>
      <c r="Z28" s="7"/>
      <c r="AA28" s="7" t="str">
        <f>Z1</f>
        <v>W45</v>
      </c>
      <c r="AB28" s="7"/>
      <c r="AC28" s="7"/>
      <c r="AD28" s="7"/>
      <c r="AE28" s="7"/>
      <c r="AF28" s="7"/>
      <c r="AG28" s="7"/>
      <c r="AH28" s="7"/>
      <c r="AI28" s="4"/>
      <c r="AJ28" s="7" t="str">
        <f>AI1</f>
        <v>W50</v>
      </c>
      <c r="AK28" s="5"/>
      <c r="AL28" s="4"/>
      <c r="AP28" s="4"/>
      <c r="AQ28" s="4"/>
      <c r="AR28" s="4"/>
      <c r="AS28" s="4" t="str">
        <f>AR1</f>
        <v>W55</v>
      </c>
      <c r="AT28" s="4"/>
      <c r="AU28" s="4"/>
      <c r="AV28" s="4"/>
      <c r="AW28" s="4"/>
      <c r="AX28" s="4"/>
      <c r="AY28" s="4"/>
      <c r="AZ28" s="4"/>
      <c r="BA28" s="4"/>
      <c r="BB28" s="4" t="str">
        <f>BA1</f>
        <v>W60</v>
      </c>
      <c r="BC28" s="4"/>
      <c r="BD28" s="4"/>
      <c r="BE28" s="4"/>
      <c r="BF28" s="4"/>
      <c r="BG28" s="4"/>
      <c r="BH28" s="4"/>
      <c r="BI28" s="4"/>
      <c r="BJ28" s="4"/>
      <c r="BK28" s="4" t="str">
        <f>BJ1</f>
        <v>W65</v>
      </c>
      <c r="BL28" s="4"/>
      <c r="BM28" s="4"/>
      <c r="BN28" s="4"/>
      <c r="BO28" s="4"/>
      <c r="BP28" s="4"/>
      <c r="BQ28" s="4"/>
      <c r="BR28" s="4"/>
      <c r="BS28" s="4"/>
      <c r="BT28" s="4" t="str">
        <f>BS1</f>
        <v>W70</v>
      </c>
      <c r="BU28" s="4"/>
      <c r="BV28" s="4"/>
      <c r="BW28" s="4"/>
      <c r="BX28" s="4"/>
      <c r="BY28" s="4"/>
      <c r="BZ28" s="4"/>
      <c r="CA28" s="4"/>
      <c r="CB28" s="4"/>
      <c r="CC28" s="4" t="str">
        <f>CB1</f>
        <v>W75</v>
      </c>
      <c r="CD28" s="4"/>
      <c r="CE28" s="4"/>
      <c r="CF28" s="4"/>
      <c r="CG28" s="4"/>
      <c r="CH28" s="4"/>
      <c r="CI28" s="4"/>
      <c r="CJ28" s="4"/>
      <c r="CK28" s="4"/>
      <c r="CL28" s="4" t="str">
        <f>CK1</f>
        <v>W80</v>
      </c>
      <c r="CM28" s="4"/>
      <c r="CN28" s="4"/>
      <c r="CO28" s="4"/>
      <c r="CP28" s="4" t="s">
        <v>87</v>
      </c>
      <c r="CQ28" s="4"/>
      <c r="CR28" s="4"/>
      <c r="CS28" s="4"/>
      <c r="CT28" s="4"/>
      <c r="CU28" s="4" t="str">
        <f>CT1</f>
        <v>W85</v>
      </c>
      <c r="CV28" s="4"/>
      <c r="CW28" s="4"/>
      <c r="CX28" s="4"/>
      <c r="CY28" s="4"/>
      <c r="CZ28" s="4"/>
      <c r="DA28" s="4"/>
      <c r="DB28" s="4"/>
      <c r="DC28" s="4"/>
      <c r="DD28" s="4" t="str">
        <f>DC1</f>
        <v>W90</v>
      </c>
      <c r="DE28" s="4"/>
      <c r="DF28" s="4"/>
      <c r="DG28" s="4"/>
      <c r="DH28" s="4"/>
      <c r="DI28" s="4"/>
      <c r="DJ28" s="4"/>
      <c r="DK28" s="4"/>
      <c r="DL28" s="4"/>
      <c r="DM28" s="4" t="str">
        <f>DL1</f>
        <v>W95</v>
      </c>
      <c r="DN28" s="4"/>
      <c r="DO28" s="4"/>
      <c r="DP28" s="4"/>
      <c r="DQ28" s="4"/>
      <c r="DR28" s="4"/>
      <c r="DS28" s="4"/>
      <c r="DT28" s="4"/>
      <c r="DU28" s="4"/>
      <c r="DV28" s="4" t="str">
        <f>DU1</f>
        <v>W100</v>
      </c>
      <c r="DW28" s="4"/>
      <c r="DX28" s="4"/>
      <c r="DY28" s="4"/>
      <c r="DZ28" s="4"/>
      <c r="EA28" s="4"/>
      <c r="EB28" s="4"/>
    </row>
    <row r="30" spans="1:139">
      <c r="C30" s="4" t="str">
        <f>vocabulaire!B38</f>
        <v>tienk 1:</v>
      </c>
      <c r="E30" s="8">
        <f>E3+E16+E18+E21+E10</f>
        <v>1927</v>
      </c>
      <c r="H30" s="2"/>
      <c r="I30" s="8">
        <f>I3+I16+I18+I21+I10</f>
        <v>2131</v>
      </c>
      <c r="K30" s="2"/>
      <c r="L30" s="34"/>
      <c r="M30" s="34"/>
      <c r="N30" s="34"/>
      <c r="R30" s="8">
        <f>R3+R16+R18+R21+R10</f>
        <v>2473</v>
      </c>
      <c r="AA30" s="8">
        <f>AA3+AA16+AA18+AA21+AA10</f>
        <v>2858</v>
      </c>
      <c r="AG30" s="6"/>
      <c r="AH30" s="2"/>
      <c r="AJ30" s="8">
        <f>AJ3+AJ16+AJ18+AJ21+AJ10</f>
        <v>3281</v>
      </c>
      <c r="AK30" s="8"/>
      <c r="AL30" s="8"/>
      <c r="AO30" s="2"/>
      <c r="AS30" s="8">
        <f>AS3+AS16+AS18+AS21+AS10</f>
        <v>3768</v>
      </c>
      <c r="BB30" s="8">
        <f>BB3+BB16+BB18+BB21+BB10</f>
        <v>4337</v>
      </c>
      <c r="BK30" s="8">
        <f>BK3+BK16+BK18+BK21+BK10</f>
        <v>5011</v>
      </c>
      <c r="BT30" s="8">
        <f>BT3+BT16+BT18+BT21+BT10</f>
        <v>5859</v>
      </c>
      <c r="CC30" s="8">
        <f>CC3+CC16+CC18+CC21+CC10</f>
        <v>6777</v>
      </c>
      <c r="CL30" s="8">
        <f>CL3+CL16+CL18+CL21+CL10</f>
        <v>8240</v>
      </c>
      <c r="EB30"/>
    </row>
    <row r="31" spans="1:139">
      <c r="C31" s="4" t="str">
        <f>vocabulaire!B39</f>
        <v>tienk 2:</v>
      </c>
      <c r="E31" s="8">
        <f>E15+E4+E6+E9+E22</f>
        <v>1692</v>
      </c>
      <c r="H31" s="2"/>
      <c r="I31" s="8">
        <f>I15+I4+I6+I9+I22</f>
        <v>1899</v>
      </c>
      <c r="K31" s="2"/>
      <c r="L31" s="34"/>
      <c r="M31" s="34"/>
      <c r="N31" s="34"/>
      <c r="R31" s="8">
        <f>R15+R4+R6+R9+R22</f>
        <v>2259</v>
      </c>
      <c r="AA31" s="8">
        <f>AA15+AA4+AA6+AA9+AA22</f>
        <v>2594</v>
      </c>
      <c r="AG31" s="6"/>
      <c r="AH31" s="2"/>
      <c r="AJ31" s="8">
        <f>AJ15+AJ4+AJ6+AJ9+AJ22</f>
        <v>2898</v>
      </c>
      <c r="AK31" s="8"/>
      <c r="AL31" s="8"/>
      <c r="AO31" s="2"/>
      <c r="AS31" s="8">
        <f>AS15+AS4+AS6+AS9+AS22</f>
        <v>3305</v>
      </c>
      <c r="BB31" s="8">
        <f>BB15+BB4+BB6+BB9+BB22</f>
        <v>3780</v>
      </c>
      <c r="BK31" s="8">
        <f>BK15+BK4+BK6+BK9+BK22</f>
        <v>4356</v>
      </c>
      <c r="BT31" s="8">
        <f>BT15+BT4+BT6+BT9+BT22</f>
        <v>5103</v>
      </c>
      <c r="CC31" s="8">
        <f>CC15+CC4+CC6+CC9+CC22</f>
        <v>5859</v>
      </c>
      <c r="CL31" s="8">
        <f>CL15+CL4+CL6+CL9+CL22</f>
        <v>7139</v>
      </c>
      <c r="EB31"/>
    </row>
    <row r="32" spans="1:139">
      <c r="C32" s="4" t="str">
        <f>vocabulaire!B37</f>
        <v>tienkamp:</v>
      </c>
      <c r="E32" s="8">
        <f>E30+E31</f>
        <v>3619</v>
      </c>
      <c r="H32" s="2"/>
      <c r="I32" s="8">
        <f>I30+I31</f>
        <v>4030</v>
      </c>
      <c r="K32" s="2"/>
      <c r="L32" s="34"/>
      <c r="M32" s="34"/>
      <c r="N32" s="34"/>
      <c r="R32" s="8">
        <f>R30+R31</f>
        <v>4732</v>
      </c>
      <c r="AA32" s="8">
        <f>AA30+AA31</f>
        <v>5452</v>
      </c>
      <c r="AG32" s="6"/>
      <c r="AH32" s="2"/>
      <c r="AJ32" s="8">
        <f>AJ30+AJ31</f>
        <v>6179</v>
      </c>
      <c r="AK32" s="8"/>
      <c r="AL32" s="8"/>
      <c r="AO32" s="2"/>
      <c r="AS32" s="8">
        <f>AS30+AS31</f>
        <v>7073</v>
      </c>
      <c r="BB32" s="8">
        <f>BB30+BB31</f>
        <v>8117</v>
      </c>
      <c r="BK32" s="8">
        <f>BK30+BK31</f>
        <v>9367</v>
      </c>
      <c r="BT32" s="8">
        <f>BT30+BT31</f>
        <v>10962</v>
      </c>
      <c r="CC32" s="8">
        <f>CC30+CC31</f>
        <v>12636</v>
      </c>
      <c r="CL32" s="8">
        <f>CL30+CL31</f>
        <v>15379</v>
      </c>
      <c r="EB32"/>
    </row>
    <row r="33" spans="1:132">
      <c r="H33" s="2"/>
      <c r="I33" s="8"/>
      <c r="K33" s="2"/>
      <c r="L33" s="34"/>
      <c r="M33" s="34"/>
      <c r="N33" s="34"/>
      <c r="R33" s="8"/>
      <c r="AA33" s="8"/>
      <c r="AG33" s="6"/>
      <c r="AH33" s="2"/>
      <c r="AK33" s="8"/>
      <c r="AL33" s="8"/>
      <c r="AO33" s="2"/>
      <c r="AS33" s="8"/>
      <c r="BB33" s="8"/>
      <c r="BK33" s="8"/>
      <c r="BT33" s="8"/>
      <c r="CC33" s="8"/>
      <c r="CL33" s="8"/>
      <c r="EB33"/>
    </row>
    <row r="34" spans="1:132">
      <c r="F34"/>
      <c r="G34"/>
      <c r="H34" s="1"/>
      <c r="I34" s="1"/>
      <c r="J34"/>
      <c r="K34" s="1"/>
      <c r="L34" s="1"/>
      <c r="M34" s="1"/>
      <c r="N34" s="1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</row>
    <row r="35" spans="1:132">
      <c r="A35" s="1" t="str">
        <f>vocabulaire!B29</f>
        <v>overzicht</v>
      </c>
      <c r="B35" s="33" t="s">
        <v>23</v>
      </c>
      <c r="C35" s="45">
        <f>E27</f>
        <v>6715</v>
      </c>
      <c r="D35"/>
      <c r="E35"/>
      <c r="F35"/>
      <c r="G35"/>
      <c r="H35" s="1"/>
      <c r="I35" s="1"/>
      <c r="J35"/>
      <c r="K35" s="1"/>
      <c r="L35" s="1"/>
      <c r="M35" s="1"/>
      <c r="N35" s="1"/>
      <c r="O35" s="1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</row>
    <row r="36" spans="1:132">
      <c r="B36" s="2" t="s">
        <v>16</v>
      </c>
      <c r="C36" s="45">
        <f>I27</f>
        <v>7545</v>
      </c>
      <c r="D36"/>
      <c r="E36"/>
      <c r="F36"/>
      <c r="G36"/>
      <c r="H36" s="1"/>
      <c r="I36" s="1"/>
      <c r="J36"/>
      <c r="K36" s="1"/>
      <c r="L36" s="1"/>
      <c r="M36" s="1"/>
      <c r="N36" s="1"/>
      <c r="O36" s="1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</row>
    <row r="37" spans="1:132">
      <c r="B37" s="2" t="s">
        <v>15</v>
      </c>
      <c r="C37" s="45">
        <f>R27</f>
        <v>8927</v>
      </c>
      <c r="D37"/>
      <c r="E37"/>
      <c r="F37"/>
      <c r="G37"/>
      <c r="H37" s="1"/>
      <c r="I37" s="1"/>
      <c r="J37"/>
      <c r="K37" s="1"/>
      <c r="L37" s="1"/>
      <c r="M37" s="1"/>
      <c r="N37" s="1"/>
      <c r="O37" s="1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</row>
    <row r="38" spans="1:132">
      <c r="B38" s="2" t="s">
        <v>14</v>
      </c>
      <c r="C38" s="45">
        <f>AA27</f>
        <v>10489</v>
      </c>
      <c r="D38"/>
      <c r="E38"/>
      <c r="F38"/>
      <c r="G38"/>
      <c r="H38" s="1"/>
      <c r="I38" s="1"/>
      <c r="J38"/>
      <c r="K38" s="1"/>
      <c r="L38" s="1"/>
      <c r="M38" s="1"/>
      <c r="N38" s="1"/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</row>
    <row r="39" spans="1:132">
      <c r="B39" s="2" t="s">
        <v>4</v>
      </c>
      <c r="C39" s="45">
        <f>AJ27</f>
        <v>12003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</row>
    <row r="40" spans="1:132">
      <c r="B40" s="2" t="s">
        <v>17</v>
      </c>
      <c r="C40" s="45">
        <f>AS27</f>
        <v>13992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</row>
    <row r="41" spans="1:132">
      <c r="B41" t="s">
        <v>18</v>
      </c>
      <c r="C41" s="45">
        <f>BB27</f>
        <v>16262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</row>
    <row r="42" spans="1:132">
      <c r="B42" t="s">
        <v>19</v>
      </c>
      <c r="C42" s="45">
        <f>BK27</f>
        <v>18914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</row>
    <row r="43" spans="1:132">
      <c r="B43" t="s">
        <v>20</v>
      </c>
      <c r="C43" s="45">
        <f>BT27</f>
        <v>22166</v>
      </c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</row>
    <row r="44" spans="1:132">
      <c r="B44" t="s">
        <v>21</v>
      </c>
      <c r="C44" s="45">
        <f>CC27</f>
        <v>25628</v>
      </c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</row>
    <row r="45" spans="1:132">
      <c r="B45" t="s">
        <v>22</v>
      </c>
      <c r="C45" s="46">
        <f>CL27</f>
        <v>30699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</row>
    <row r="46" spans="1:132">
      <c r="A46"/>
      <c r="C46" s="35"/>
      <c r="D46"/>
      <c r="E46"/>
      <c r="F46"/>
      <c r="G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</row>
    <row r="47" spans="1:132">
      <c r="A47"/>
    </row>
    <row r="48" spans="1:132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"/>
  <sheetViews>
    <sheetView workbookViewId="0">
      <selection activeCell="K32" sqref="K32"/>
    </sheetView>
  </sheetViews>
  <sheetFormatPr defaultColWidth="11.42578125" defaultRowHeight="12"/>
  <cols>
    <col min="1" max="1" width="8.140625" style="1" bestFit="1" customWidth="1"/>
    <col min="2" max="2" width="5.42578125" customWidth="1"/>
    <col min="3" max="3" width="6.140625" style="2" customWidth="1"/>
    <col min="4" max="4" width="5.140625" style="8" bestFit="1" customWidth="1"/>
    <col min="5" max="5" width="1.85546875" style="9" customWidth="1"/>
    <col min="6" max="6" width="5.7109375" style="9" customWidth="1"/>
    <col min="7" max="7" width="5.140625" style="9" customWidth="1"/>
    <col min="8" max="8" width="6.7109375" style="9" hidden="1" customWidth="1"/>
    <col min="9" max="9" width="5" style="9" hidden="1" customWidth="1"/>
    <col min="10" max="10" width="1.85546875" style="9" customWidth="1"/>
    <col min="11" max="11" width="5.7109375" style="9" customWidth="1"/>
    <col min="12" max="12" width="5.140625" style="9" customWidth="1"/>
    <col min="13" max="13" width="6.7109375" style="9" hidden="1" customWidth="1"/>
    <col min="14" max="14" width="5.140625" style="9" hidden="1" customWidth="1"/>
    <col min="15" max="15" width="1.85546875" style="9" customWidth="1"/>
    <col min="16" max="16" width="5.7109375" style="9" customWidth="1"/>
    <col min="17" max="17" width="5.140625" style="9" customWidth="1"/>
    <col min="18" max="18" width="6.7109375" style="9" hidden="1" customWidth="1"/>
    <col min="19" max="19" width="5.140625" style="9" hidden="1" customWidth="1"/>
    <col min="20" max="20" width="1.85546875" style="9" customWidth="1"/>
    <col min="21" max="21" width="5.7109375" style="2" customWidth="1"/>
    <col min="22" max="22" width="5.140625" style="8" customWidth="1"/>
    <col min="23" max="23" width="6.7109375" style="6" hidden="1" customWidth="1"/>
    <col min="24" max="24" width="5.140625" hidden="1" customWidth="1"/>
    <col min="25" max="25" width="1.85546875" style="2" customWidth="1"/>
    <col min="26" max="26" width="5.7109375" style="2" customWidth="1"/>
    <col min="27" max="27" width="5.140625" style="2" customWidth="1"/>
    <col min="28" max="28" width="6.7109375" style="2" hidden="1" customWidth="1"/>
    <col min="29" max="29" width="5.140625" style="2" hidden="1" customWidth="1"/>
    <col min="30" max="30" width="1.85546875" style="2" customWidth="1"/>
    <col min="31" max="31" width="5.7109375" style="2" customWidth="1"/>
    <col min="32" max="32" width="5.140625" style="2" customWidth="1"/>
    <col min="33" max="33" width="6.7109375" style="2" hidden="1" customWidth="1"/>
    <col min="34" max="34" width="5.140625" style="2" hidden="1" customWidth="1"/>
    <col min="35" max="35" width="1.85546875" style="2" customWidth="1"/>
    <col min="36" max="36" width="5.7109375" style="2" customWidth="1"/>
    <col min="37" max="37" width="5.140625" style="2" customWidth="1"/>
    <col min="38" max="38" width="6.7109375" style="2" hidden="1" customWidth="1"/>
    <col min="39" max="39" width="5.140625" style="2" hidden="1" customWidth="1"/>
    <col min="40" max="40" width="1.85546875" style="2" customWidth="1"/>
    <col min="41" max="41" width="5.7109375" style="2" customWidth="1"/>
    <col min="42" max="42" width="5.140625" style="2" customWidth="1"/>
    <col min="43" max="43" width="6.7109375" style="2" hidden="1" customWidth="1"/>
    <col min="44" max="44" width="5.140625" style="2" hidden="1" customWidth="1"/>
    <col min="45" max="45" width="1.85546875" style="2" customWidth="1"/>
    <col min="46" max="46" width="6.7109375" style="2" bestFit="1" customWidth="1"/>
    <col min="47" max="47" width="5.140625" style="2" bestFit="1" customWidth="1"/>
    <col min="48" max="48" width="6.7109375" style="2" hidden="1" customWidth="1"/>
    <col min="49" max="49" width="5.140625" style="2" hidden="1" customWidth="1"/>
    <col min="50" max="50" width="1.85546875" style="2" customWidth="1"/>
    <col min="51" max="51" width="6.7109375" style="2" bestFit="1" customWidth="1"/>
    <col min="52" max="52" width="6.140625" style="2" customWidth="1"/>
    <col min="53" max="53" width="6.7109375" style="2" hidden="1" customWidth="1"/>
    <col min="54" max="54" width="5.140625" style="2" hidden="1" customWidth="1"/>
    <col min="55" max="55" width="1.85546875" style="2" customWidth="1"/>
    <col min="56" max="56" width="6.7109375" style="2" bestFit="1" customWidth="1"/>
    <col min="57" max="57" width="6.140625" style="2" customWidth="1"/>
    <col min="58" max="58" width="6.7109375" style="2" hidden="1" customWidth="1"/>
    <col min="59" max="59" width="5.140625" style="2" hidden="1" customWidth="1"/>
    <col min="60" max="60" width="1.85546875" style="2" customWidth="1"/>
    <col min="61" max="61" width="6.7109375" style="2" bestFit="1" customWidth="1"/>
    <col min="62" max="62" width="6.140625" style="2" customWidth="1"/>
    <col min="63" max="63" width="6.85546875" style="2" hidden="1" customWidth="1"/>
    <col min="64" max="64" width="5.140625" style="2" hidden="1" customWidth="1"/>
    <col min="65" max="65" width="1.85546875" style="2" customWidth="1"/>
    <col min="66" max="66" width="6.7109375" style="2" bestFit="1" customWidth="1"/>
    <col min="67" max="67" width="6.140625" style="2" customWidth="1"/>
    <col min="68" max="68" width="6.7109375" style="2" hidden="1" customWidth="1"/>
    <col min="69" max="69" width="5.140625" style="2" hidden="1" customWidth="1"/>
    <col min="70" max="70" width="1.85546875" style="2" customWidth="1"/>
    <col min="71" max="71" width="6.7109375" style="2" customWidth="1"/>
    <col min="72" max="72" width="6.140625" style="2" customWidth="1"/>
    <col min="73" max="73" width="7.7109375" style="2" customWidth="1"/>
    <col min="74" max="74" width="6.140625" style="2" customWidth="1"/>
    <col min="75" max="75" width="5.140625" style="2" customWidth="1"/>
    <col min="76" max="76" width="8.140625" customWidth="1"/>
    <col min="77" max="77" width="4.140625" customWidth="1"/>
    <col min="78" max="78" width="5.140625" customWidth="1"/>
    <col min="79" max="79" width="6.7109375" customWidth="1"/>
    <col min="80" max="80" width="7.140625" bestFit="1" customWidth="1"/>
  </cols>
  <sheetData>
    <row r="1" spans="1:80">
      <c r="C1" s="4"/>
      <c r="D1" s="7" t="str">
        <f>vocabulaire!B32</f>
        <v>pnt</v>
      </c>
      <c r="F1" s="4" t="s">
        <v>16</v>
      </c>
      <c r="G1" s="7" t="str">
        <f>$D1</f>
        <v>pnt</v>
      </c>
      <c r="H1" s="5" t="s">
        <v>16</v>
      </c>
      <c r="I1" t="s">
        <v>13</v>
      </c>
      <c r="K1" s="4" t="s">
        <v>15</v>
      </c>
      <c r="L1" s="7" t="str">
        <f>$D1</f>
        <v>pnt</v>
      </c>
      <c r="M1" s="5" t="s">
        <v>15</v>
      </c>
      <c r="N1" t="s">
        <v>13</v>
      </c>
      <c r="P1" s="4" t="s">
        <v>14</v>
      </c>
      <c r="Q1" s="7" t="str">
        <f>$D1</f>
        <v>pnt</v>
      </c>
      <c r="R1" s="5" t="s">
        <v>14</v>
      </c>
      <c r="S1" t="s">
        <v>13</v>
      </c>
      <c r="U1" s="4" t="s">
        <v>4</v>
      </c>
      <c r="V1" s="7" t="str">
        <f>$D1</f>
        <v>pnt</v>
      </c>
      <c r="W1" s="5" t="s">
        <v>4</v>
      </c>
      <c r="X1" t="s">
        <v>13</v>
      </c>
      <c r="Y1" s="4"/>
      <c r="Z1" s="4" t="s">
        <v>17</v>
      </c>
      <c r="AA1" s="7" t="str">
        <f>$D1</f>
        <v>pnt</v>
      </c>
      <c r="AB1" s="5" t="s">
        <v>17</v>
      </c>
      <c r="AC1" t="s">
        <v>13</v>
      </c>
      <c r="AD1" s="4"/>
      <c r="AE1" s="4" t="s">
        <v>18</v>
      </c>
      <c r="AF1" s="7" t="str">
        <f>$D1</f>
        <v>pnt</v>
      </c>
      <c r="AG1" s="5" t="s">
        <v>18</v>
      </c>
      <c r="AH1" t="s">
        <v>13</v>
      </c>
      <c r="AI1" s="4"/>
      <c r="AJ1" s="4" t="s">
        <v>19</v>
      </c>
      <c r="AK1" s="7" t="str">
        <f>$D1</f>
        <v>pnt</v>
      </c>
      <c r="AL1" s="5" t="s">
        <v>19</v>
      </c>
      <c r="AM1" t="s">
        <v>13</v>
      </c>
      <c r="AN1" s="4"/>
      <c r="AO1" s="4" t="s">
        <v>20</v>
      </c>
      <c r="AP1" s="7" t="str">
        <f>$D1</f>
        <v>pnt</v>
      </c>
      <c r="AQ1" s="5" t="s">
        <v>20</v>
      </c>
      <c r="AR1" t="s">
        <v>13</v>
      </c>
      <c r="AS1" s="4"/>
      <c r="AT1" s="4" t="s">
        <v>21</v>
      </c>
      <c r="AU1" s="7" t="str">
        <f>$D1</f>
        <v>pnt</v>
      </c>
      <c r="AV1" s="5" t="s">
        <v>21</v>
      </c>
      <c r="AW1" t="s">
        <v>13</v>
      </c>
      <c r="AX1" s="4"/>
      <c r="AY1" s="4" t="s">
        <v>22</v>
      </c>
      <c r="AZ1" s="7" t="str">
        <f>$D1</f>
        <v>pnt</v>
      </c>
      <c r="BA1" s="5" t="s">
        <v>22</v>
      </c>
      <c r="BB1" t="s">
        <v>13</v>
      </c>
      <c r="BC1" s="4"/>
      <c r="BD1" s="4" t="s">
        <v>26</v>
      </c>
      <c r="BE1" s="7" t="str">
        <f>$D1</f>
        <v>pnt</v>
      </c>
      <c r="BF1" s="5" t="s">
        <v>26</v>
      </c>
      <c r="BG1" t="s">
        <v>13</v>
      </c>
      <c r="BH1" s="4"/>
      <c r="BI1" s="4" t="s">
        <v>27</v>
      </c>
      <c r="BJ1" s="7" t="str">
        <f>$D1</f>
        <v>pnt</v>
      </c>
      <c r="BK1" s="5" t="s">
        <v>27</v>
      </c>
      <c r="BL1" t="s">
        <v>13</v>
      </c>
      <c r="BM1" s="4"/>
      <c r="BN1" s="4" t="s">
        <v>24</v>
      </c>
      <c r="BO1" s="7" t="str">
        <f>$D1</f>
        <v>pnt</v>
      </c>
      <c r="BP1" s="5" t="s">
        <v>24</v>
      </c>
      <c r="BQ1" t="s">
        <v>13</v>
      </c>
      <c r="BR1" s="4"/>
      <c r="BS1" s="4" t="s">
        <v>25</v>
      </c>
      <c r="BT1" s="7" t="str">
        <f>$D1</f>
        <v>pnt</v>
      </c>
      <c r="BU1" s="5" t="s">
        <v>25</v>
      </c>
      <c r="BV1" t="s">
        <v>13</v>
      </c>
      <c r="BW1"/>
      <c r="BX1" t="s">
        <v>0</v>
      </c>
      <c r="BY1" t="s">
        <v>1</v>
      </c>
      <c r="BZ1" t="s">
        <v>2</v>
      </c>
      <c r="CA1" t="s">
        <v>7</v>
      </c>
    </row>
    <row r="2" spans="1:80" ht="12.75" thickBot="1">
      <c r="D2" s="7" t="s">
        <v>10</v>
      </c>
      <c r="F2" s="2"/>
      <c r="G2" s="8"/>
      <c r="H2" s="6" t="s">
        <v>9</v>
      </c>
      <c r="I2"/>
      <c r="K2" s="2"/>
      <c r="L2" s="8"/>
      <c r="M2" s="6" t="s">
        <v>9</v>
      </c>
      <c r="N2"/>
      <c r="P2" s="2"/>
      <c r="Q2" s="8"/>
      <c r="R2" s="6" t="s">
        <v>9</v>
      </c>
      <c r="S2"/>
      <c r="W2" s="6" t="s">
        <v>9</v>
      </c>
      <c r="AA2" s="8"/>
      <c r="AB2" s="6" t="s">
        <v>9</v>
      </c>
      <c r="AC2"/>
      <c r="AF2" s="8"/>
      <c r="AG2" s="6" t="s">
        <v>9</v>
      </c>
      <c r="AH2"/>
      <c r="AK2" s="8"/>
      <c r="AL2" s="6" t="s">
        <v>9</v>
      </c>
      <c r="AM2"/>
      <c r="AP2" s="8"/>
      <c r="AQ2" s="6" t="s">
        <v>9</v>
      </c>
      <c r="AR2"/>
      <c r="AU2" s="8"/>
      <c r="AV2" s="6" t="s">
        <v>9</v>
      </c>
      <c r="AW2"/>
      <c r="AZ2" s="8"/>
      <c r="BA2" s="6" t="s">
        <v>9</v>
      </c>
      <c r="BB2"/>
      <c r="BE2" s="8"/>
      <c r="BF2" s="6" t="s">
        <v>9</v>
      </c>
      <c r="BG2"/>
      <c r="BJ2" s="8"/>
      <c r="BK2" s="6" t="s">
        <v>9</v>
      </c>
      <c r="BL2"/>
      <c r="BO2" s="8"/>
      <c r="BP2" s="6" t="s">
        <v>9</v>
      </c>
      <c r="BQ2"/>
      <c r="BT2" s="8"/>
      <c r="BU2" s="6" t="s">
        <v>9</v>
      </c>
      <c r="BV2"/>
      <c r="BW2"/>
    </row>
    <row r="3" spans="1:80">
      <c r="A3" s="1" t="str">
        <f>vocabulaire!B24</f>
        <v>hamer</v>
      </c>
      <c r="B3" s="31"/>
      <c r="C3" s="48">
        <v>31.99</v>
      </c>
      <c r="D3" s="18">
        <f>CA3</f>
        <v>536</v>
      </c>
      <c r="F3" s="2">
        <f>FLOOR((H3*$C3),0.01)</f>
        <v>35</v>
      </c>
      <c r="G3" s="18">
        <f>I3</f>
        <v>602</v>
      </c>
      <c r="H3" s="6">
        <f>Gradings!C102</f>
        <v>1.0942000000000001</v>
      </c>
      <c r="I3">
        <f>FLOOR(($BX3*POWER((F3-$BY3),$BZ3)),1)</f>
        <v>602</v>
      </c>
      <c r="K3" s="2">
        <f>FLOOR((M3*$C3),0.01)</f>
        <v>37.619999999999997</v>
      </c>
      <c r="L3" s="18">
        <f>N3</f>
        <v>659</v>
      </c>
      <c r="M3" s="6">
        <f>Gradings!D102</f>
        <v>1.1762999999999999</v>
      </c>
      <c r="N3">
        <f>FLOOR(($BX3*POWER((K3-$BY3),$BZ3)),1)</f>
        <v>659</v>
      </c>
      <c r="P3" s="2">
        <f>FLOOR((R3*$C3),0.01)</f>
        <v>40.68</v>
      </c>
      <c r="Q3" s="18">
        <f>S3</f>
        <v>726</v>
      </c>
      <c r="R3" s="6">
        <f>Gradings!E102</f>
        <v>1.2717000000000001</v>
      </c>
      <c r="S3">
        <f>FLOOR(($BX3*POWER((P3-$BY3),$BZ3)),1)</f>
        <v>726</v>
      </c>
      <c r="U3" s="2">
        <f>FLOOR((W3*$C3),0.01)</f>
        <v>41.06</v>
      </c>
      <c r="V3" s="18">
        <f>X3</f>
        <v>734</v>
      </c>
      <c r="W3" s="6">
        <f>Gradings!F102</f>
        <v>1.2838000000000001</v>
      </c>
      <c r="X3">
        <f>FLOOR(($BX3*POWER((U3-$BY3),$BZ3)),1)</f>
        <v>734</v>
      </c>
      <c r="Z3" s="2">
        <f>FLOOR((AB3*$C3),0.01)</f>
        <v>44.730000000000004</v>
      </c>
      <c r="AA3" s="18">
        <f>AC3</f>
        <v>815</v>
      </c>
      <c r="AB3" s="6">
        <f>Gradings!G102</f>
        <v>1.3984000000000001</v>
      </c>
      <c r="AC3">
        <f>FLOOR(($BX3*POWER((Z3-$BY3),$BZ3)),1)</f>
        <v>815</v>
      </c>
      <c r="AE3" s="2">
        <f>FLOOR((AG3*$C3),0.01)</f>
        <v>49.11</v>
      </c>
      <c r="AF3" s="18">
        <f>AH3</f>
        <v>913</v>
      </c>
      <c r="AG3" s="6">
        <f>Gradings!H102</f>
        <v>1.5353000000000001</v>
      </c>
      <c r="AH3">
        <f>FLOOR(($BX3*POWER((AE3-$BY3),$BZ3)),1)</f>
        <v>913</v>
      </c>
      <c r="AJ3" s="2">
        <f>FLOOR((AL3*$C3),0.01)</f>
        <v>54.5</v>
      </c>
      <c r="AK3" s="18">
        <f>AM3</f>
        <v>1033</v>
      </c>
      <c r="AL3" s="6">
        <f>Gradings!I102</f>
        <v>1.7038</v>
      </c>
      <c r="AM3">
        <f>FLOOR(($BX3*POWER((AJ3-$BY3),$BZ3)),1)</f>
        <v>1033</v>
      </c>
      <c r="AO3" s="2">
        <f>FLOOR((AQ3*$C3),0.01)</f>
        <v>61.29</v>
      </c>
      <c r="AP3" s="18">
        <f>AR3</f>
        <v>1185</v>
      </c>
      <c r="AQ3" s="6">
        <f>Gradings!J102</f>
        <v>1.9159999999999999</v>
      </c>
      <c r="AR3">
        <f>FLOOR(($BX3*POWER((AO3-$BY3),$BZ3)),1)</f>
        <v>1185</v>
      </c>
      <c r="AT3" s="2">
        <f>FLOOR((AV3*$C3),0.01)</f>
        <v>60.51</v>
      </c>
      <c r="AU3" s="18">
        <f>AW3</f>
        <v>1168</v>
      </c>
      <c r="AV3" s="6">
        <f>Gradings!K102</f>
        <v>1.8917999999999999</v>
      </c>
      <c r="AW3">
        <f>FLOOR(($BX3*POWER((AT3-$BY3),$BZ3)),1)</f>
        <v>1168</v>
      </c>
      <c r="AY3" s="2">
        <f>FLOOR((BA3*$C3),0.01)</f>
        <v>69.19</v>
      </c>
      <c r="AZ3" s="18">
        <f>BB3</f>
        <v>1364</v>
      </c>
      <c r="BA3" s="6">
        <f>Gradings!L102</f>
        <v>2.1629999999999998</v>
      </c>
      <c r="BB3">
        <f>FLOOR(($BX3*POWER((AY3-$BY3),$BZ3)),1)</f>
        <v>1364</v>
      </c>
      <c r="BD3" s="2">
        <f>FLOOR((BF3*$C3),0.01)</f>
        <v>80.88</v>
      </c>
      <c r="BE3" s="18">
        <f>BG3</f>
        <v>1630</v>
      </c>
      <c r="BF3" s="6">
        <f>Gradings!M102</f>
        <v>2.5284</v>
      </c>
      <c r="BG3">
        <f>FLOOR(($BX3*POWER((BD3-$BY3),$BZ3)),1)</f>
        <v>1630</v>
      </c>
      <c r="BI3" s="2">
        <f>FLOOR((BK3*$C3),0.01)</f>
        <v>97.490000000000009</v>
      </c>
      <c r="BJ3" s="18">
        <f>BL3</f>
        <v>2011</v>
      </c>
      <c r="BK3" s="6">
        <f>Gradings!N102</f>
        <v>3.0478000000000001</v>
      </c>
      <c r="BL3">
        <f>FLOOR(($BX3*POWER((BI3-$BY3),$BZ3)),1)</f>
        <v>2011</v>
      </c>
      <c r="BN3" s="2">
        <f>FLOOR((BP3*$C3),0.01)</f>
        <v>122.98</v>
      </c>
      <c r="BO3" s="18">
        <f>BQ3</f>
        <v>2604</v>
      </c>
      <c r="BP3" s="6">
        <f>Gradings!O102</f>
        <v>3.8445999999999998</v>
      </c>
      <c r="BQ3">
        <f>FLOOR(($BX3*POWER((BN3-$BY3),$BZ3)),1)</f>
        <v>2604</v>
      </c>
      <c r="BS3" s="2">
        <f>FLOOR((BU3*$C3),0.01)</f>
        <v>167.04</v>
      </c>
      <c r="BT3" s="18">
        <f>BV3</f>
        <v>3642</v>
      </c>
      <c r="BU3" s="6">
        <f>Gradings!P102</f>
        <v>5.2218999999999998</v>
      </c>
      <c r="BV3">
        <f>FLOOR(($BX3*POWER((BS3-$BY3),$BZ3)),1)</f>
        <v>3642</v>
      </c>
      <c r="BW3"/>
      <c r="BX3">
        <v>17.5458</v>
      </c>
      <c r="BY3">
        <v>6</v>
      </c>
      <c r="BZ3">
        <v>1.05</v>
      </c>
      <c r="CA3">
        <f>FLOOR((BX3*POWER((C3-BY3),BZ3)),1)</f>
        <v>536</v>
      </c>
      <c r="CB3" t="str">
        <f>A3</f>
        <v>hamer</v>
      </c>
    </row>
    <row r="4" spans="1:80">
      <c r="A4" s="1" t="str">
        <f>vocabulaire!B22</f>
        <v>kogel</v>
      </c>
      <c r="B4" s="31"/>
      <c r="C4" s="49">
        <v>9.27</v>
      </c>
      <c r="D4" s="18">
        <f>CA4</f>
        <v>482</v>
      </c>
      <c r="F4" s="2">
        <f>FLOOR((H4*$C4),0.01)</f>
        <v>9.61</v>
      </c>
      <c r="G4" s="18">
        <f>I4</f>
        <v>504</v>
      </c>
      <c r="H4" s="6">
        <f>Gradings!C103</f>
        <v>1.0367999999999999</v>
      </c>
      <c r="I4">
        <f>FLOOR(($BX4*POWER((F4-$BY4),$BZ4)),1)</f>
        <v>504</v>
      </c>
      <c r="K4" s="2">
        <f>FLOOR((M4*$C4),0.01)</f>
        <v>10.28</v>
      </c>
      <c r="L4" s="18">
        <f>N4</f>
        <v>548</v>
      </c>
      <c r="M4" s="6">
        <f>Gradings!D103</f>
        <v>1.1100000000000001</v>
      </c>
      <c r="N4">
        <f>FLOOR(($BX4*POWER((K4-$BY4),$BZ4)),1)</f>
        <v>548</v>
      </c>
      <c r="P4" s="2">
        <f>FLOOR((R4*$C4),0.01)</f>
        <v>11.07</v>
      </c>
      <c r="Q4" s="18">
        <f>S4</f>
        <v>600</v>
      </c>
      <c r="R4" s="6">
        <f>Gradings!E103</f>
        <v>1.1942999999999999</v>
      </c>
      <c r="S4">
        <f>FLOOR(($BX4*POWER((P4-$BY4),$BZ4)),1)</f>
        <v>600</v>
      </c>
      <c r="U4" s="2">
        <f>FLOOR((W4*$C4),0.01)</f>
        <v>11.68</v>
      </c>
      <c r="V4" s="18">
        <f>X4</f>
        <v>640</v>
      </c>
      <c r="W4" s="6">
        <f>Gradings!F103</f>
        <v>1.2606999999999999</v>
      </c>
      <c r="X4">
        <f>FLOOR(($BX4*POWER((U4-$BY4),$BZ4)),1)</f>
        <v>640</v>
      </c>
      <c r="Z4" s="2">
        <f>FLOOR((AB4*$C4),0.01)</f>
        <v>12.700000000000001</v>
      </c>
      <c r="AA4" s="18">
        <f>AC4</f>
        <v>707</v>
      </c>
      <c r="AB4" s="6">
        <f>Gradings!G103</f>
        <v>1.3706</v>
      </c>
      <c r="AC4">
        <f>FLOOR(($BX4*POWER((Z4-$BY4),$BZ4)),1)</f>
        <v>707</v>
      </c>
      <c r="AE4" s="2">
        <f>FLOOR((AG4*$C4),0.01)</f>
        <v>13.91</v>
      </c>
      <c r="AF4" s="18">
        <f>AH4</f>
        <v>788</v>
      </c>
      <c r="AG4" s="6">
        <f>Gradings!H103</f>
        <v>1.5015000000000001</v>
      </c>
      <c r="AH4">
        <f>FLOOR(($BX4*POWER((AE4-$BY4),$BZ4)),1)</f>
        <v>788</v>
      </c>
      <c r="AJ4" s="2">
        <f>FLOOR((AL4*$C4),0.01)</f>
        <v>15.38</v>
      </c>
      <c r="AK4" s="18">
        <f>AM4</f>
        <v>886</v>
      </c>
      <c r="AL4" s="6">
        <f>Gradings!I103</f>
        <v>1.66</v>
      </c>
      <c r="AM4">
        <f>FLOOR(($BX4*POWER((AJ4-$BY4),$BZ4)),1)</f>
        <v>886</v>
      </c>
      <c r="AO4" s="2">
        <f>FLOOR((AQ4*$C4),0.01)</f>
        <v>17.2</v>
      </c>
      <c r="AP4" s="18">
        <f>AR4</f>
        <v>1009</v>
      </c>
      <c r="AQ4" s="6">
        <f>Gradings!J103</f>
        <v>1.8559000000000001</v>
      </c>
      <c r="AR4">
        <f>FLOOR(($BX4*POWER((AO4-$BY4),$BZ4)),1)</f>
        <v>1009</v>
      </c>
      <c r="AT4" s="2">
        <f>FLOOR((AV4*$C4),0.01)</f>
        <v>16.98</v>
      </c>
      <c r="AU4" s="18">
        <f>AW4</f>
        <v>994</v>
      </c>
      <c r="AV4" s="6">
        <f>Gradings!K103</f>
        <v>1.8324</v>
      </c>
      <c r="AW4">
        <f>FLOOR(($BX4*POWER((AT4-$BY4),$BZ4)),1)</f>
        <v>994</v>
      </c>
      <c r="AY4" s="2">
        <f>FLOOR((BA4*$C4),0.01)</f>
        <v>19.22</v>
      </c>
      <c r="AZ4" s="18">
        <f>BB4</f>
        <v>1146</v>
      </c>
      <c r="BA4" s="6">
        <f>Gradings!L103</f>
        <v>2.0741999999999998</v>
      </c>
      <c r="BB4">
        <f>FLOOR(($BX4*POWER((AY4-$BY4),$BZ4)),1)</f>
        <v>1146</v>
      </c>
      <c r="BD4" s="2">
        <f>FLOOR((BF4*$C4),0.01)</f>
        <v>22.14</v>
      </c>
      <c r="BE4" s="18">
        <f>BG4</f>
        <v>1345</v>
      </c>
      <c r="BF4" s="6">
        <f>Gradings!M103</f>
        <v>2.3894000000000002</v>
      </c>
      <c r="BG4">
        <f>FLOOR(($BX4*POWER((BD4-$BY4),$BZ4)),1)</f>
        <v>1345</v>
      </c>
      <c r="BI4" s="2">
        <f>FLOOR((BK4*$C4),0.01)</f>
        <v>26.11</v>
      </c>
      <c r="BJ4" s="18">
        <f>BL4</f>
        <v>1618</v>
      </c>
      <c r="BK4" s="6">
        <f>Gradings!N103</f>
        <v>2.8176000000000001</v>
      </c>
      <c r="BL4">
        <f>FLOOR(($BX4*POWER((BI4-$BY4),$BZ4)),1)</f>
        <v>1618</v>
      </c>
      <c r="BN4" s="2">
        <f>FLOOR((BP4*$C4),0.01)</f>
        <v>31.82</v>
      </c>
      <c r="BO4" s="18">
        <f>BQ4</f>
        <v>2014</v>
      </c>
      <c r="BP4" s="6">
        <f>Gradings!O103</f>
        <v>3.4327999999999999</v>
      </c>
      <c r="BQ4">
        <f>FLOOR(($BX4*POWER((BN4-$BY4),$BZ4)),1)</f>
        <v>2014</v>
      </c>
      <c r="BS4" s="2">
        <f>FLOOR((BU4*$C4),0.01)</f>
        <v>40.71</v>
      </c>
      <c r="BT4" s="18">
        <f>BV4</f>
        <v>2638</v>
      </c>
      <c r="BU4" s="6">
        <f>Gradings!P103</f>
        <v>4.3917000000000002</v>
      </c>
      <c r="BV4">
        <f>FLOOR(($BX4*POWER((BS4-$BY4),$BZ4)),1)</f>
        <v>2638</v>
      </c>
      <c r="BW4"/>
      <c r="BX4">
        <v>56.021099999999997</v>
      </c>
      <c r="BY4">
        <v>1.5</v>
      </c>
      <c r="BZ4">
        <v>1.05</v>
      </c>
      <c r="CA4">
        <f>FLOOR((BX4*POWER((C4-BY4),BZ4)),1)</f>
        <v>482</v>
      </c>
      <c r="CB4" t="str">
        <f>A4</f>
        <v>kogel</v>
      </c>
    </row>
    <row r="5" spans="1:80">
      <c r="A5" s="1" t="str">
        <f>vocabulaire!B23</f>
        <v>discus</v>
      </c>
      <c r="B5" s="31"/>
      <c r="C5" s="49">
        <v>26.26</v>
      </c>
      <c r="D5" s="18">
        <f>CA5</f>
        <v>392</v>
      </c>
      <c r="F5" s="2">
        <f>FLOOR((H5*$C5),0.01)</f>
        <v>27.22</v>
      </c>
      <c r="G5" s="18">
        <f>I5</f>
        <v>410</v>
      </c>
      <c r="H5" s="6">
        <f>Gradings!C104</f>
        <v>1.0367999999999999</v>
      </c>
      <c r="I5">
        <f>FLOOR(($BX5*POWER((F5-$BY5),$BZ5)),1)</f>
        <v>410</v>
      </c>
      <c r="K5" s="2">
        <f>FLOOR((M5*$C5),0.01)</f>
        <v>29.27</v>
      </c>
      <c r="L5" s="18">
        <f>N5</f>
        <v>449</v>
      </c>
      <c r="M5" s="6">
        <f>Gradings!D104</f>
        <v>1.115</v>
      </c>
      <c r="N5">
        <f>FLOOR(($BX5*POWER((K5-$BY5),$BZ5)),1)</f>
        <v>449</v>
      </c>
      <c r="P5" s="2">
        <f>FLOOR((R5*$C5),0.01)</f>
        <v>31.66</v>
      </c>
      <c r="Q5" s="18">
        <f>S5</f>
        <v>494</v>
      </c>
      <c r="R5" s="6">
        <f>Gradings!E104</f>
        <v>1.2058</v>
      </c>
      <c r="S5">
        <f>FLOOR(($BX5*POWER((P5-$BY5),$BZ5)),1)</f>
        <v>494</v>
      </c>
      <c r="U5" s="2">
        <f>FLOOR((W5*$C5),0.01)</f>
        <v>34.47</v>
      </c>
      <c r="V5" s="18">
        <f>X5</f>
        <v>547</v>
      </c>
      <c r="W5" s="6">
        <f>Gradings!F104</f>
        <v>1.3128</v>
      </c>
      <c r="X5">
        <f>FLOOR(($BX5*POWER((U5-$BY5),$BZ5)),1)</f>
        <v>547</v>
      </c>
      <c r="Z5" s="2">
        <f>FLOOR((AB5*$C5),0.01)</f>
        <v>37.83</v>
      </c>
      <c r="AA5" s="18">
        <f>AC5</f>
        <v>612</v>
      </c>
      <c r="AB5" s="6">
        <f>Gradings!G104</f>
        <v>1.4407000000000001</v>
      </c>
      <c r="AC5">
        <f>FLOOR(($BX5*POWER((Z5-$BY5),$BZ5)),1)</f>
        <v>612</v>
      </c>
      <c r="AE5" s="2">
        <f>FLOOR((AG5*$C5),0.01)</f>
        <v>41.910000000000004</v>
      </c>
      <c r="AF5" s="18">
        <f>AH5</f>
        <v>691</v>
      </c>
      <c r="AG5" s="6">
        <f>Gradings!H104</f>
        <v>1.5961000000000001</v>
      </c>
      <c r="AH5">
        <f>FLOOR(($BX5*POWER((AE5-$BY5),$BZ5)),1)</f>
        <v>691</v>
      </c>
      <c r="AJ5" s="2">
        <f>FLOOR((AL5*$C5),0.01)</f>
        <v>47.07</v>
      </c>
      <c r="AK5" s="18">
        <f>AM5</f>
        <v>793</v>
      </c>
      <c r="AL5" s="6">
        <f>Gradings!I104</f>
        <v>1.7927</v>
      </c>
      <c r="AM5">
        <f>FLOOR(($BX5*POWER((AJ5-$BY5),$BZ5)),1)</f>
        <v>793</v>
      </c>
      <c r="AO5" s="2">
        <f>FLOOR((AQ5*$C5),0.01)</f>
        <v>53.94</v>
      </c>
      <c r="AP5" s="18">
        <f>AR5</f>
        <v>930</v>
      </c>
      <c r="AQ5" s="6">
        <f>Gradings!J104</f>
        <v>2.0541999999999998</v>
      </c>
      <c r="AR5">
        <f>FLOOR(($BX5*POWER((AO5-$BY5),$BZ5)),1)</f>
        <v>930</v>
      </c>
      <c r="AT5" s="2">
        <f>FLOOR((AV5*$C5),0.01)</f>
        <v>56.57</v>
      </c>
      <c r="AU5" s="18">
        <f>AW5</f>
        <v>983</v>
      </c>
      <c r="AV5" s="6">
        <f>Gradings!K104</f>
        <v>2.1545999999999998</v>
      </c>
      <c r="AW5">
        <f>FLOOR(($BX5*POWER((AT5-$BY5),$BZ5)),1)</f>
        <v>983</v>
      </c>
      <c r="AY5" s="2">
        <f>FLOOR((BA5*$C5),0.01)</f>
        <v>66.22</v>
      </c>
      <c r="AZ5" s="18">
        <f>BB5</f>
        <v>1180</v>
      </c>
      <c r="BA5" s="6">
        <f>Gradings!L104</f>
        <v>2.5219999999999998</v>
      </c>
      <c r="BB5">
        <f>FLOOR(($BX5*POWER((AY5-$BY5),$BZ5)),1)</f>
        <v>1180</v>
      </c>
      <c r="BD5" s="2">
        <f>FLOOR((BF5*$C5),0.01)</f>
        <v>79.84</v>
      </c>
      <c r="BE5" s="18">
        <f>BG5</f>
        <v>1462</v>
      </c>
      <c r="BF5" s="6">
        <f>Gradings!M104</f>
        <v>3.0404</v>
      </c>
      <c r="BG5">
        <f>FLOOR(($BX5*POWER((BD5-$BY5),$BZ5)),1)</f>
        <v>1462</v>
      </c>
      <c r="BI5" s="2">
        <f>FLOOR((BK5*$C5),0.01)</f>
        <v>100.49000000000001</v>
      </c>
      <c r="BJ5" s="18">
        <f>BL5</f>
        <v>1900</v>
      </c>
      <c r="BK5" s="6">
        <f>Gradings!N104</f>
        <v>3.827</v>
      </c>
      <c r="BL5">
        <f>FLOOR(($BX5*POWER((BI5-$BY5),$BZ5)),1)</f>
        <v>1900</v>
      </c>
      <c r="BN5" s="2">
        <f>FLOOR((BP5*$C5),0.01)</f>
        <v>135.56</v>
      </c>
      <c r="BO5" s="18">
        <f>BQ5</f>
        <v>2664</v>
      </c>
      <c r="BP5" s="6">
        <f>Gradings!O104</f>
        <v>5.1626000000000003</v>
      </c>
      <c r="BQ5">
        <f>FLOOR(($BX5*POWER((BN5-$BY5),$BZ5)),1)</f>
        <v>2664</v>
      </c>
      <c r="BS5" s="2">
        <f>FLOOR((BU5*$C5),0.01)</f>
        <v>208.24</v>
      </c>
      <c r="BT5" s="18">
        <f>BV5</f>
        <v>4310</v>
      </c>
      <c r="BU5" s="6">
        <f>Gradings!P104</f>
        <v>7.9302000000000001</v>
      </c>
      <c r="BV5">
        <f>FLOOR(($BX5*POWER((BS5-$BY5),$BZ5)),1)</f>
        <v>4310</v>
      </c>
      <c r="BW5"/>
      <c r="BX5">
        <v>12.331099999999999</v>
      </c>
      <c r="BY5">
        <v>3</v>
      </c>
      <c r="BZ5">
        <v>1.1000000000000001</v>
      </c>
      <c r="CA5">
        <f>FLOOR((BX5*POWER((C5-BY5),BZ5)),1)</f>
        <v>392</v>
      </c>
      <c r="CB5" t="str">
        <f>A5</f>
        <v>discus</v>
      </c>
    </row>
    <row r="6" spans="1:80">
      <c r="A6" s="1" t="str">
        <f>vocabulaire!B25</f>
        <v>speer</v>
      </c>
      <c r="B6" s="31"/>
      <c r="C6" s="49">
        <v>25.87</v>
      </c>
      <c r="D6" s="18">
        <f>CA6</f>
        <v>399</v>
      </c>
      <c r="F6" s="2">
        <f>FLOOR((H6*$C6),0.01)</f>
        <v>27.47</v>
      </c>
      <c r="G6" s="18">
        <f>I6</f>
        <v>429</v>
      </c>
      <c r="H6" s="6">
        <f>Gradings!C105</f>
        <v>1.0621</v>
      </c>
      <c r="I6">
        <f>FLOOR(($BX6*POWER((F6-$BY6),$BZ6)),1)</f>
        <v>429</v>
      </c>
      <c r="K6" s="2">
        <f>FLOOR((M6*$C6),0.01)</f>
        <v>29.68</v>
      </c>
      <c r="L6" s="18">
        <f>N6</f>
        <v>471</v>
      </c>
      <c r="M6" s="6">
        <f>Gradings!D105</f>
        <v>1.1475</v>
      </c>
      <c r="N6">
        <f>FLOOR(($BX6*POWER((K6-$BY6),$BZ6)),1)</f>
        <v>471</v>
      </c>
      <c r="P6" s="2">
        <f>FLOOR((R6*$C6),0.01)</f>
        <v>32.28</v>
      </c>
      <c r="Q6" s="18">
        <f>S6</f>
        <v>520</v>
      </c>
      <c r="R6" s="6">
        <f>Gradings!E105</f>
        <v>1.2479</v>
      </c>
      <c r="S6">
        <f>FLOOR(($BX6*POWER((P6-$BY6),$BZ6)),1)</f>
        <v>520</v>
      </c>
      <c r="U6" s="2">
        <f>FLOOR((W6*$C6),0.01)</f>
        <v>34.01</v>
      </c>
      <c r="V6" s="18">
        <f>X6</f>
        <v>553</v>
      </c>
      <c r="W6" s="6">
        <f>Gradings!F105</f>
        <v>1.3147</v>
      </c>
      <c r="X6">
        <f>FLOOR(($BX6*POWER((U6-$BY6),$BZ6)),1)</f>
        <v>553</v>
      </c>
      <c r="Z6" s="2">
        <f>FLOOR((AB6*$C6),0.01)</f>
        <v>37.46</v>
      </c>
      <c r="AA6" s="18">
        <f>AC6</f>
        <v>619</v>
      </c>
      <c r="AB6" s="6">
        <f>Gradings!G105</f>
        <v>1.4481999999999999</v>
      </c>
      <c r="AC6">
        <f>FLOOR(($BX6*POWER((Z6-$BY6),$BZ6)),1)</f>
        <v>619</v>
      </c>
      <c r="AE6" s="2">
        <f>FLOOR((AG6*$C6),0.01)</f>
        <v>41.69</v>
      </c>
      <c r="AF6" s="18">
        <f>AH6</f>
        <v>700</v>
      </c>
      <c r="AG6" s="6">
        <f>Gradings!H105</f>
        <v>1.6117999999999999</v>
      </c>
      <c r="AH6">
        <f>FLOOR(($BX6*POWER((AE6-$BY6),$BZ6)),1)</f>
        <v>700</v>
      </c>
      <c r="AJ6" s="2">
        <f>FLOOR((AL6*$C6),0.01)</f>
        <v>47</v>
      </c>
      <c r="AK6" s="18">
        <f>AM6</f>
        <v>802</v>
      </c>
      <c r="AL6" s="6">
        <f>Gradings!I105</f>
        <v>1.8170999999999999</v>
      </c>
      <c r="AM6">
        <f>FLOOR(($BX6*POWER((AJ6-$BY6),$BZ6)),1)</f>
        <v>802</v>
      </c>
      <c r="AO6" s="2">
        <f>FLOOR((AQ6*$C6),0.01)</f>
        <v>54.300000000000004</v>
      </c>
      <c r="AP6" s="18">
        <f>AR6</f>
        <v>944</v>
      </c>
      <c r="AQ6" s="6">
        <f>Gradings!J105</f>
        <v>2.0992000000000002</v>
      </c>
      <c r="AR6">
        <f>FLOOR(($BX6*POWER((AO6-$BY6),$BZ6)),1)</f>
        <v>944</v>
      </c>
      <c r="AT6" s="2">
        <f>FLOOR((AV6*$C6),0.01)</f>
        <v>58.96</v>
      </c>
      <c r="AU6" s="18">
        <f>AW6</f>
        <v>1034</v>
      </c>
      <c r="AV6" s="6">
        <f>Gradings!K105</f>
        <v>2.2793999999999999</v>
      </c>
      <c r="AW6">
        <f>FLOOR(($BX6*POWER((AT6-$BY6),$BZ6)),1)</f>
        <v>1034</v>
      </c>
      <c r="AY6" s="2">
        <f>FLOOR((BA6*$C6),0.01)</f>
        <v>70.180000000000007</v>
      </c>
      <c r="AZ6" s="18">
        <f>BB6</f>
        <v>1254</v>
      </c>
      <c r="BA6" s="6">
        <f>Gradings!L105</f>
        <v>2.7128999999999999</v>
      </c>
      <c r="BB6">
        <f>FLOOR(($BX6*POWER((AY6-$BY6),$BZ6)),1)</f>
        <v>1254</v>
      </c>
      <c r="BD6" s="2">
        <f>FLOOR((BF6*$C6),0.01)</f>
        <v>86.66</v>
      </c>
      <c r="BE6" s="18">
        <f>BG6</f>
        <v>1580</v>
      </c>
      <c r="BF6" s="6">
        <f>Gradings!M105</f>
        <v>3.35</v>
      </c>
      <c r="BG6">
        <f>FLOOR(($BX6*POWER((BD6-$BY6),$BZ6)),1)</f>
        <v>1580</v>
      </c>
      <c r="BI6" s="2">
        <f>FLOOR((BK6*$C6),0.01)</f>
        <v>113.26</v>
      </c>
      <c r="BJ6" s="18">
        <f>BL6</f>
        <v>2110</v>
      </c>
      <c r="BK6" s="6">
        <f>Gradings!N105</f>
        <v>4.3781999999999996</v>
      </c>
      <c r="BL6">
        <f>FLOOR(($BX6*POWER((BI6-$BY6),$BZ6)),1)</f>
        <v>2110</v>
      </c>
      <c r="BN6" s="2">
        <f>FLOOR((BP6*$C6),0.01)</f>
        <v>163.42000000000002</v>
      </c>
      <c r="BO6" s="18">
        <f>BQ6</f>
        <v>3124</v>
      </c>
      <c r="BP6" s="6">
        <f>Gradings!O105</f>
        <v>6.3170999999999999</v>
      </c>
      <c r="BQ6">
        <f>FLOOR(($BX6*POWER((BN6-$BY6),$BZ6)),1)</f>
        <v>3124</v>
      </c>
      <c r="BS6" s="2">
        <f>FLOOR((BU6*$C6),0.01)</f>
        <v>293.28000000000003</v>
      </c>
      <c r="BT6" s="18">
        <f>BV6</f>
        <v>5803</v>
      </c>
      <c r="BU6" s="6">
        <f>Gradings!P105</f>
        <v>11.337</v>
      </c>
      <c r="BV6">
        <f>FLOOR(($BX6*POWER((BS6-$BY6),$BZ6)),1)</f>
        <v>5803</v>
      </c>
      <c r="BW6"/>
      <c r="BX6">
        <v>15.9803</v>
      </c>
      <c r="BY6">
        <v>3.8</v>
      </c>
      <c r="BZ6">
        <v>1.04</v>
      </c>
      <c r="CA6">
        <f>FLOOR((BX6*POWER((C6-BY6),BZ6)),1)</f>
        <v>399</v>
      </c>
      <c r="CB6" t="str">
        <f>A6</f>
        <v>speer</v>
      </c>
    </row>
    <row r="7" spans="1:80" ht="12.75" thickBot="1">
      <c r="A7" s="1" t="str">
        <f>vocabulaire!B26</f>
        <v>gewicht</v>
      </c>
      <c r="B7" s="31"/>
      <c r="C7" s="50">
        <v>25.87</v>
      </c>
      <c r="D7" s="18">
        <f>CA7</f>
        <v>1490</v>
      </c>
      <c r="F7" s="2">
        <f>FLOOR((H7*$C7),0.01)</f>
        <v>28.25</v>
      </c>
      <c r="G7" s="18">
        <f>I7</f>
        <v>1643</v>
      </c>
      <c r="H7" s="6">
        <f>Gradings!C106</f>
        <v>1.0922000000000001</v>
      </c>
      <c r="I7">
        <f>FLOOR(($BX7*POWER((F7-$BY7),$BZ7)),1)</f>
        <v>1643</v>
      </c>
      <c r="K7" s="2">
        <f>FLOOR((M7*$C7),0.01)</f>
        <v>30.66</v>
      </c>
      <c r="L7" s="18">
        <f>N7</f>
        <v>1799</v>
      </c>
      <c r="M7" s="6">
        <f>Gradings!D106</f>
        <v>1.1852</v>
      </c>
      <c r="N7">
        <f>FLOOR(($BX7*POWER((K7-$BY7),$BZ7)),1)</f>
        <v>1799</v>
      </c>
      <c r="P7" s="2">
        <f>FLOOR((R7*$C7),0.01)</f>
        <v>33.51</v>
      </c>
      <c r="Q7" s="18">
        <f>S7</f>
        <v>1984</v>
      </c>
      <c r="R7" s="6">
        <f>Gradings!E106</f>
        <v>1.2955000000000001</v>
      </c>
      <c r="S7">
        <f>FLOOR(($BX7*POWER((P7-$BY7),$BZ7)),1)</f>
        <v>1984</v>
      </c>
      <c r="U7" s="2">
        <f>FLOOR((W7*$C7),0.01)</f>
        <v>30.580000000000002</v>
      </c>
      <c r="V7" s="18">
        <f>X7</f>
        <v>1794</v>
      </c>
      <c r="W7" s="6">
        <f>Gradings!F106</f>
        <v>1.1821999999999999</v>
      </c>
      <c r="X7">
        <f>FLOOR(($BX7*POWER((U7-$BY7),$BZ7)),1)</f>
        <v>1794</v>
      </c>
      <c r="Z7" s="2">
        <f>FLOOR((AB7*$C7),0.01)</f>
        <v>33.410000000000004</v>
      </c>
      <c r="AA7" s="18">
        <f>AC7</f>
        <v>1978</v>
      </c>
      <c r="AB7" s="6">
        <f>Gradings!G106</f>
        <v>1.2918000000000001</v>
      </c>
      <c r="AC7">
        <f>FLOOR(($BX7*POWER((Z7-$BY7),$BZ7)),1)</f>
        <v>1978</v>
      </c>
      <c r="AE7" s="2">
        <f>FLOOR((AG7*$C7),0.01)</f>
        <v>31.32</v>
      </c>
      <c r="AF7" s="18">
        <f>AH7</f>
        <v>1842</v>
      </c>
      <c r="AG7" s="6">
        <f>Gradings!H106</f>
        <v>1.2108000000000001</v>
      </c>
      <c r="AH7">
        <f>FLOOR(($BX7*POWER((AE7-$BY7),$BZ7)),1)</f>
        <v>1842</v>
      </c>
      <c r="AJ7" s="2">
        <f>FLOOR((AL7*$C7),0.01)</f>
        <v>34.300000000000004</v>
      </c>
      <c r="AK7" s="18">
        <f>AM7</f>
        <v>2036</v>
      </c>
      <c r="AL7" s="6">
        <f>Gradings!I106</f>
        <v>1.3260000000000001</v>
      </c>
      <c r="AM7">
        <f>FLOOR(($BX7*POWER((AJ7-$BY7),$BZ7)),1)</f>
        <v>2036</v>
      </c>
      <c r="AO7" s="2">
        <f>FLOOR((AQ7*$C7),0.01)</f>
        <v>37.94</v>
      </c>
      <c r="AP7" s="18">
        <f>AR7</f>
        <v>2274</v>
      </c>
      <c r="AQ7" s="6">
        <f>Gradings!J106</f>
        <v>1.4666999999999999</v>
      </c>
      <c r="AR7">
        <f>FLOOR(($BX7*POWER((AO7-$BY7),$BZ7)),1)</f>
        <v>2274</v>
      </c>
      <c r="AT7" s="2">
        <f>FLOOR((AV7*$C7),0.01)</f>
        <v>36.1</v>
      </c>
      <c r="AU7" s="18">
        <f>AW7</f>
        <v>2153</v>
      </c>
      <c r="AV7" s="6">
        <f>Gradings!K106</f>
        <v>1.3955</v>
      </c>
      <c r="AW7">
        <f>FLOOR(($BX7*POWER((AT7-$BY7),$BZ7)),1)</f>
        <v>2153</v>
      </c>
      <c r="AY7" s="2">
        <f>FLOOR((BA7*$C7),0.01)</f>
        <v>39.9</v>
      </c>
      <c r="AZ7" s="18">
        <f>BB7</f>
        <v>2402</v>
      </c>
      <c r="BA7" s="6">
        <f>Gradings!L106</f>
        <v>1.5424</v>
      </c>
      <c r="BB7">
        <f>FLOOR(($BX7*POWER((AY7-$BY7),$BZ7)),1)</f>
        <v>2402</v>
      </c>
      <c r="BD7" s="2">
        <f>FLOOR((BF7*$C7),0.01)</f>
        <v>44.76</v>
      </c>
      <c r="BE7" s="18">
        <f>BG7</f>
        <v>2723</v>
      </c>
      <c r="BF7" s="6">
        <f>Gradings!M106</f>
        <v>1.7303999999999999</v>
      </c>
      <c r="BG7">
        <f>FLOOR(($BX7*POWER((BD7-$BY7),$BZ7)),1)</f>
        <v>2723</v>
      </c>
      <c r="BI7" s="2">
        <f>FLOOR((BK7*$C7),0.01)</f>
        <v>51.21</v>
      </c>
      <c r="BJ7" s="18">
        <f>BL7</f>
        <v>3150</v>
      </c>
      <c r="BK7" s="6">
        <f>Gradings!N106</f>
        <v>1.9798</v>
      </c>
      <c r="BL7">
        <f>FLOOR(($BX7*POWER((BI7-$BY7),$BZ7)),1)</f>
        <v>3150</v>
      </c>
      <c r="BN7" s="2">
        <f>FLOOR((BP7*$C7),0.01)</f>
        <v>60.2</v>
      </c>
      <c r="BO7" s="18">
        <f>BQ7</f>
        <v>3751</v>
      </c>
      <c r="BP7" s="6">
        <f>Gradings!O106</f>
        <v>2.3271999999999999</v>
      </c>
      <c r="BQ7">
        <f>FLOOR(($BX7*POWER((BN7-$BY7),$BZ7)),1)</f>
        <v>3751</v>
      </c>
      <c r="BS7" s="2">
        <f>FLOOR((BU7*$C7),0.01)</f>
        <v>73.59</v>
      </c>
      <c r="BT7" s="18">
        <f>BV7</f>
        <v>4655</v>
      </c>
      <c r="BU7" s="6">
        <f>Gradings!P106</f>
        <v>2.8449</v>
      </c>
      <c r="BV7">
        <f>FLOOR(($BX7*POWER((BS7-$BY7),$BZ7)),1)</f>
        <v>4655</v>
      </c>
      <c r="BW7"/>
      <c r="BX7">
        <v>52.140300000000003</v>
      </c>
      <c r="BY7">
        <v>1.5</v>
      </c>
      <c r="BZ7">
        <v>1.05</v>
      </c>
      <c r="CA7">
        <f>FLOOR((BX7*POWER((C7-BY7),BZ7)),1)</f>
        <v>1490</v>
      </c>
      <c r="CB7" t="str">
        <f>A7</f>
        <v>gewicht</v>
      </c>
    </row>
    <row r="9" spans="1:80" s="10" customFormat="1">
      <c r="A9" s="24" t="str">
        <f>vocabulaire!B28</f>
        <v>TOTAAL</v>
      </c>
      <c r="B9" s="25"/>
      <c r="D9" s="27">
        <f>SUM(D3:D7)</f>
        <v>3299</v>
      </c>
      <c r="E9" s="28"/>
      <c r="F9" s="27"/>
      <c r="G9" s="27">
        <f>SUM(G3:G7)</f>
        <v>3588</v>
      </c>
      <c r="H9" s="27"/>
      <c r="I9" s="25"/>
      <c r="J9" s="28"/>
      <c r="K9" s="27"/>
      <c r="L9" s="27">
        <f>SUM(L3:L7)</f>
        <v>3926</v>
      </c>
      <c r="M9" s="27"/>
      <c r="N9" s="25"/>
      <c r="O9" s="28"/>
      <c r="P9" s="27"/>
      <c r="Q9" s="27">
        <f>SUM(Q3:Q7)</f>
        <v>4324</v>
      </c>
      <c r="R9" s="27"/>
      <c r="S9" s="25"/>
      <c r="T9" s="28"/>
      <c r="U9" s="27"/>
      <c r="V9" s="27">
        <f>SUM(V3:V7)</f>
        <v>4268</v>
      </c>
      <c r="W9" s="27"/>
      <c r="X9" s="25"/>
      <c r="Y9" s="26"/>
      <c r="Z9" s="27"/>
      <c r="AA9" s="27">
        <f>SUM(AA3:AA7)</f>
        <v>4731</v>
      </c>
      <c r="AB9" s="29"/>
      <c r="AC9" s="25"/>
      <c r="AD9" s="26"/>
      <c r="AE9" s="27"/>
      <c r="AF9" s="27">
        <f>SUM(AF3:AF7)</f>
        <v>4934</v>
      </c>
      <c r="AG9" s="29"/>
      <c r="AH9" s="25"/>
      <c r="AI9" s="26"/>
      <c r="AJ9" s="27"/>
      <c r="AK9" s="27">
        <f>SUM(AK3:AK7)</f>
        <v>5550</v>
      </c>
      <c r="AL9" s="29"/>
      <c r="AM9" s="25"/>
      <c r="AN9" s="26"/>
      <c r="AO9" s="27"/>
      <c r="AP9" s="27">
        <f>SUM(AP3:AP7)</f>
        <v>6342</v>
      </c>
      <c r="AQ9" s="29"/>
      <c r="AR9" s="25"/>
      <c r="AS9" s="26"/>
      <c r="AT9" s="27"/>
      <c r="AU9" s="27">
        <f>SUM(AU3:AU7)</f>
        <v>6332</v>
      </c>
      <c r="AV9" s="29"/>
      <c r="AW9" s="25"/>
      <c r="AX9" s="26"/>
      <c r="AY9" s="27"/>
      <c r="AZ9" s="27">
        <f>SUM(AZ3:AZ7)</f>
        <v>7346</v>
      </c>
      <c r="BA9" s="29"/>
      <c r="BC9" s="26"/>
      <c r="BD9" s="27"/>
      <c r="BE9" s="27">
        <f>SUM(BE3:BE7)</f>
        <v>8740</v>
      </c>
      <c r="BF9" s="29"/>
      <c r="BH9" s="26"/>
      <c r="BI9" s="27"/>
      <c r="BJ9" s="27">
        <f>SUM(BJ3:BJ7)</f>
        <v>10789</v>
      </c>
      <c r="BK9" s="29"/>
      <c r="BM9" s="26"/>
      <c r="BN9" s="27"/>
      <c r="BO9" s="27">
        <f>SUM(BO3:BO7)</f>
        <v>14157</v>
      </c>
      <c r="BP9" s="29"/>
      <c r="BR9" s="26"/>
      <c r="BS9" s="27"/>
      <c r="BT9" s="27">
        <f>SUM(BT3:BT7)</f>
        <v>21048</v>
      </c>
      <c r="BU9" s="29"/>
    </row>
    <row r="10" spans="1:80">
      <c r="D10" s="9" t="s">
        <v>10</v>
      </c>
      <c r="G10" s="9" t="str">
        <f>F1</f>
        <v>W35</v>
      </c>
      <c r="L10" s="9" t="str">
        <f>K1</f>
        <v>W40</v>
      </c>
      <c r="Q10" s="9" t="str">
        <f>P1</f>
        <v>W45</v>
      </c>
      <c r="T10" s="6"/>
      <c r="V10" s="2" t="str">
        <f>U1</f>
        <v>W50</v>
      </c>
      <c r="W10" s="8"/>
      <c r="X10" s="2"/>
      <c r="AA10" s="2" t="str">
        <f>Z1</f>
        <v>W55</v>
      </c>
      <c r="AF10" s="2" t="str">
        <f>AE1</f>
        <v>W60</v>
      </c>
      <c r="AK10" s="2" t="str">
        <f>AJ1</f>
        <v>W65</v>
      </c>
      <c r="AP10" s="2" t="str">
        <f>AO1</f>
        <v>W70</v>
      </c>
      <c r="AU10" s="2" t="str">
        <f>AT1</f>
        <v>W75</v>
      </c>
      <c r="AZ10" s="2" t="str">
        <f>AY1</f>
        <v>W80</v>
      </c>
      <c r="BE10" s="2" t="str">
        <f>BD1</f>
        <v>W85</v>
      </c>
      <c r="BJ10" s="2" t="str">
        <f>BI1</f>
        <v>W90</v>
      </c>
      <c r="BO10" s="2" t="str">
        <f>BN1</f>
        <v>W95</v>
      </c>
      <c r="BT10" s="2" t="str">
        <f>BS1</f>
        <v>W100</v>
      </c>
      <c r="BW10"/>
    </row>
    <row r="11" spans="1:80">
      <c r="D11" s="9"/>
      <c r="T11" s="6"/>
      <c r="V11"/>
      <c r="W11" s="8"/>
      <c r="X11" s="2"/>
      <c r="BW11"/>
    </row>
    <row r="12" spans="1:80">
      <c r="D12" s="9"/>
      <c r="T12" s="6"/>
      <c r="V12"/>
      <c r="W12" s="8"/>
      <c r="X12" s="2"/>
      <c r="BW12"/>
    </row>
    <row r="13" spans="1:80">
      <c r="A13" s="1" t="str">
        <f>vocabulaire!B29</f>
        <v>overzicht</v>
      </c>
      <c r="B13" s="33" t="s">
        <v>23</v>
      </c>
      <c r="C13" s="27">
        <f>D9</f>
        <v>3299</v>
      </c>
      <c r="D13" s="9"/>
      <c r="T13" s="6"/>
      <c r="V13"/>
      <c r="W13" s="8"/>
      <c r="X13" s="2"/>
      <c r="BW13"/>
    </row>
    <row r="14" spans="1:80">
      <c r="B14" s="2" t="s">
        <v>16</v>
      </c>
      <c r="C14" s="27">
        <f>G9</f>
        <v>3588</v>
      </c>
      <c r="D14" s="9"/>
      <c r="T14" s="6"/>
      <c r="V14"/>
      <c r="W14" s="8"/>
      <c r="X14" s="2"/>
      <c r="BW14"/>
    </row>
    <row r="15" spans="1:80">
      <c r="A15"/>
      <c r="B15" s="2" t="s">
        <v>15</v>
      </c>
      <c r="C15" s="27">
        <f>L9</f>
        <v>3926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80">
      <c r="A16"/>
      <c r="B16" s="2" t="s">
        <v>14</v>
      </c>
      <c r="C16" s="27">
        <f>Q9</f>
        <v>4324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>
      <c r="A17"/>
      <c r="B17" s="2" t="s">
        <v>4</v>
      </c>
      <c r="C17" s="27">
        <f>V9</f>
        <v>4268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>
      <c r="A18"/>
      <c r="B18" s="2" t="s">
        <v>17</v>
      </c>
      <c r="C18" s="27">
        <f>AA9</f>
        <v>4731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>
      <c r="A19"/>
      <c r="B19" t="s">
        <v>18</v>
      </c>
      <c r="C19" s="27">
        <f>AF9</f>
        <v>4934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>
      <c r="A20"/>
      <c r="B20" t="s">
        <v>19</v>
      </c>
      <c r="C20" s="27">
        <f>AK9</f>
        <v>5550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>
      <c r="A21"/>
      <c r="B21" t="s">
        <v>20</v>
      </c>
      <c r="C21" s="27">
        <f>AP9</f>
        <v>6342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>
      <c r="A22"/>
      <c r="B22" t="s">
        <v>21</v>
      </c>
      <c r="C22" s="27">
        <f>AU9</f>
        <v>6332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>
      <c r="A23"/>
      <c r="B23" t="s">
        <v>22</v>
      </c>
      <c r="C23" s="27">
        <f>AZ9</f>
        <v>7346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>
      <c r="A24"/>
      <c r="B24" t="s">
        <v>26</v>
      </c>
      <c r="C24" s="27">
        <f>BE9</f>
        <v>8740</v>
      </c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>
      <c r="A25"/>
      <c r="B25" t="s">
        <v>27</v>
      </c>
      <c r="C25" s="27">
        <f>BJ9</f>
        <v>10789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>
      <c r="A26"/>
      <c r="B26" t="s">
        <v>24</v>
      </c>
      <c r="C26" s="27">
        <f>BO9</f>
        <v>14157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>
      <c r="A27"/>
      <c r="B27" t="s">
        <v>25</v>
      </c>
      <c r="C27" s="27">
        <f>BT9</f>
        <v>21048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>
      <c r="A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>
      <c r="A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>
      <c r="A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>
      <c r="A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>
      <c r="A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</sheetData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vocabulaire</vt:lpstr>
      <vt:lpstr>Gradings</vt:lpstr>
      <vt:lpstr>Other specs</vt:lpstr>
      <vt:lpstr>5 out</vt:lpstr>
      <vt:lpstr>7 out</vt:lpstr>
      <vt:lpstr>10 out</vt:lpstr>
      <vt:lpstr>14 out</vt:lpstr>
      <vt:lpstr>20 out</vt:lpstr>
      <vt:lpstr> 5 throw</vt:lpstr>
      <vt:lpstr>5 indoor</vt:lpstr>
      <vt:lpstr>7 indoor</vt:lpstr>
    </vt:vector>
  </TitlesOfParts>
  <Company>atalanta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Struys</dc:creator>
  <cp:lastModifiedBy>user</cp:lastModifiedBy>
  <dcterms:created xsi:type="dcterms:W3CDTF">2002-11-22T16:16:25Z</dcterms:created>
  <dcterms:modified xsi:type="dcterms:W3CDTF">2018-07-16T12:15:26Z</dcterms:modified>
</cp:coreProperties>
</file>